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G:\00-LICITAÇÕES PMO\LICITAÇÃO 2023\CARTA CONVITE\CC 006 2023\LICITAÇÃO\EMPRESA\"/>
    </mc:Choice>
  </mc:AlternateContent>
  <xr:revisionPtr revIDLastSave="0" documentId="13_ncr:1_{A1FB7286-6B45-49D7-A129-3436075B7B1E}" xr6:coauthVersionLast="46" xr6:coauthVersionMax="47" xr10:uidLastSave="{00000000-0000-0000-0000-000000000000}"/>
  <bookViews>
    <workbookView xWindow="-120" yWindow="-120" windowWidth="29040" windowHeight="15840" tabRatio="846" activeTab="1" xr2:uid="{00000000-000D-0000-FFFF-FFFF00000000}"/>
  </bookViews>
  <sheets>
    <sheet name="BDI" sheetId="2" r:id="rId1"/>
    <sheet name="ORÇ GERAL" sheetId="1" r:id="rId2"/>
    <sheet name="ORÇ MAG. BARATA" sheetId="3" r:id="rId3"/>
    <sheet name="CRON" sheetId="4" r:id="rId4"/>
    <sheet name="ORÇ TV. HORIZ." sheetId="5" r:id="rId5"/>
    <sheet name="CRON (2)" sheetId="6" r:id="rId6"/>
    <sheet name="ORÇ RUA HORIZ." sheetId="7" r:id="rId7"/>
    <sheet name="CRON (3)" sheetId="8" r:id="rId8"/>
    <sheet name="RUA R. SANTOS" sheetId="9" r:id="rId9"/>
    <sheet name="CRON (4)" sheetId="10" r:id="rId10"/>
    <sheet name="ORÇ PASS. SOBRAL" sheetId="11" r:id="rId11"/>
    <sheet name="CRON (5)" sheetId="12" r:id="rId12"/>
    <sheet name="ORÇ R. D. QUADROS" sheetId="13" r:id="rId13"/>
    <sheet name="CRON (6)" sheetId="14" r:id="rId14"/>
    <sheet name="ORÇ R. J. REIS" sheetId="15" r:id="rId15"/>
    <sheet name="CRON (7)" sheetId="16" r:id="rId16"/>
    <sheet name="ORÇ TV. J. DIONÍSIO" sheetId="17" r:id="rId17"/>
    <sheet name="CRON (8)" sheetId="18" r:id="rId18"/>
    <sheet name="ORÇ R. PRINC. LIMÃO" sheetId="19" r:id="rId19"/>
    <sheet name="CRON (9)" sheetId="20" r:id="rId20"/>
  </sheets>
  <externalReferences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</externalReferences>
  <definedNames>
    <definedName name="_xlnm.Print_Area" localSheetId="1">'ORÇ GERAL'!$A$1:$F$52</definedName>
    <definedName name="_xlnm.Print_Area" localSheetId="2">'ORÇ MAG. BARATA'!$A$1:$F$52</definedName>
    <definedName name="_xlnm.Print_Area" localSheetId="10">'ORÇ PASS. SOBRAL'!$A$1:$F$52</definedName>
    <definedName name="_xlnm.Print_Area" localSheetId="12">'ORÇ R. D. QUADROS'!$A$1:$F$52</definedName>
    <definedName name="_xlnm.Print_Area" localSheetId="14">'ORÇ R. J. REIS'!$A$1:$F$52</definedName>
    <definedName name="_xlnm.Print_Area" localSheetId="18">'ORÇ R. PRINC. LIMÃO'!$A$1:$F$49</definedName>
    <definedName name="_xlnm.Print_Area" localSheetId="6">'ORÇ RUA HORIZ.'!$A$1:$F$52</definedName>
    <definedName name="_xlnm.Print_Area" localSheetId="4">'ORÇ TV. HORIZ.'!$A$1:$F$52</definedName>
    <definedName name="_xlnm.Print_Area" localSheetId="16">'ORÇ TV. J. DIONÍSIO'!$A$1:$F$49</definedName>
    <definedName name="_xlnm.Print_Area" localSheetId="8">'RUA R. SANTOS'!$A$1:$F$52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20" l="1"/>
  <c r="E15" i="20" s="1"/>
  <c r="G9" i="20"/>
  <c r="C9" i="20"/>
  <c r="C15" i="20" s="1"/>
  <c r="B9" i="20"/>
  <c r="A5" i="20"/>
  <c r="F10" i="19"/>
  <c r="F9" i="19" s="1"/>
  <c r="F49" i="19" s="1"/>
  <c r="E10" i="19"/>
  <c r="F10" i="20" l="1"/>
  <c r="F15" i="20" s="1"/>
  <c r="D10" i="20"/>
  <c r="D15" i="20" l="1"/>
  <c r="G15" i="20" s="1"/>
  <c r="G10" i="20"/>
  <c r="E10" i="18" l="1"/>
  <c r="E15" i="18" s="1"/>
  <c r="G9" i="18"/>
  <c r="C9" i="18"/>
  <c r="C15" i="18" s="1"/>
  <c r="B9" i="18"/>
  <c r="A5" i="18"/>
  <c r="E10" i="17"/>
  <c r="F10" i="17" s="1"/>
  <c r="F9" i="17" s="1"/>
  <c r="F49" i="17" s="1"/>
  <c r="F10" i="18" l="1"/>
  <c r="F15" i="18" s="1"/>
  <c r="D10" i="18"/>
  <c r="G10" i="18" l="1"/>
  <c r="D15" i="18"/>
  <c r="G15" i="18" s="1"/>
  <c r="E14" i="16" l="1"/>
  <c r="G13" i="16"/>
  <c r="C13" i="16"/>
  <c r="D14" i="16" s="1"/>
  <c r="B13" i="16"/>
  <c r="E12" i="16"/>
  <c r="E15" i="16" s="1"/>
  <c r="D12" i="16"/>
  <c r="G11" i="16"/>
  <c r="C11" i="16"/>
  <c r="F12" i="16" s="1"/>
  <c r="B11" i="16"/>
  <c r="E10" i="16"/>
  <c r="D10" i="16"/>
  <c r="G9" i="16"/>
  <c r="C9" i="16"/>
  <c r="C15" i="16" s="1"/>
  <c r="B9" i="16"/>
  <c r="A5" i="16"/>
  <c r="E19" i="15"/>
  <c r="F19" i="15" s="1"/>
  <c r="F18" i="15" s="1"/>
  <c r="E17" i="15"/>
  <c r="F17" i="15" s="1"/>
  <c r="E16" i="15"/>
  <c r="F16" i="15" s="1"/>
  <c r="F15" i="15"/>
  <c r="F14" i="15" s="1"/>
  <c r="E15" i="15"/>
  <c r="E12" i="15"/>
  <c r="F12" i="15" s="1"/>
  <c r="E11" i="15"/>
  <c r="F11" i="15" s="1"/>
  <c r="E10" i="15"/>
  <c r="F10" i="15" s="1"/>
  <c r="E9" i="15"/>
  <c r="F9" i="15" s="1"/>
  <c r="G12" i="16" l="1"/>
  <c r="F14" i="16"/>
  <c r="G14" i="16" s="1"/>
  <c r="D15" i="16"/>
  <c r="F10" i="16"/>
  <c r="F8" i="15"/>
  <c r="F52" i="15" s="1"/>
  <c r="F15" i="16" l="1"/>
  <c r="G15" i="16" s="1"/>
  <c r="G10" i="16"/>
  <c r="E14" i="14" l="1"/>
  <c r="G13" i="14"/>
  <c r="C13" i="14"/>
  <c r="D14" i="14" s="1"/>
  <c r="B13" i="14"/>
  <c r="E12" i="14"/>
  <c r="E15" i="14" s="1"/>
  <c r="D12" i="14"/>
  <c r="G11" i="14"/>
  <c r="C11" i="14"/>
  <c r="F12" i="14" s="1"/>
  <c r="B11" i="14"/>
  <c r="E10" i="14"/>
  <c r="D10" i="14"/>
  <c r="G9" i="14"/>
  <c r="C9" i="14"/>
  <c r="C15" i="14" s="1"/>
  <c r="B9" i="14"/>
  <c r="A5" i="14"/>
  <c r="E19" i="13"/>
  <c r="F19" i="13" s="1"/>
  <c r="F18" i="13" s="1"/>
  <c r="E17" i="13"/>
  <c r="F17" i="13" s="1"/>
  <c r="E16" i="13"/>
  <c r="F16" i="13" s="1"/>
  <c r="E15" i="13"/>
  <c r="F15" i="13" s="1"/>
  <c r="F14" i="13" s="1"/>
  <c r="F12" i="13"/>
  <c r="E12" i="13"/>
  <c r="E11" i="13"/>
  <c r="F11" i="13" s="1"/>
  <c r="F10" i="13"/>
  <c r="E10" i="13"/>
  <c r="E9" i="13"/>
  <c r="F9" i="13" s="1"/>
  <c r="G12" i="14" l="1"/>
  <c r="D15" i="14"/>
  <c r="F14" i="14"/>
  <c r="G14" i="14" s="1"/>
  <c r="F10" i="14"/>
  <c r="F8" i="13"/>
  <c r="F52" i="13" s="1"/>
  <c r="G10" i="14" l="1"/>
  <c r="F15" i="14"/>
  <c r="G15" i="14" s="1"/>
  <c r="E14" i="12" l="1"/>
  <c r="G13" i="12"/>
  <c r="C13" i="12"/>
  <c r="D14" i="12" s="1"/>
  <c r="B13" i="12"/>
  <c r="E12" i="12"/>
  <c r="E15" i="12" s="1"/>
  <c r="D12" i="12"/>
  <c r="G11" i="12"/>
  <c r="C11" i="12"/>
  <c r="F12" i="12" s="1"/>
  <c r="B11" i="12"/>
  <c r="E10" i="12"/>
  <c r="D10" i="12"/>
  <c r="G9" i="12"/>
  <c r="C9" i="12"/>
  <c r="C15" i="12" s="1"/>
  <c r="B9" i="12"/>
  <c r="A5" i="12"/>
  <c r="E19" i="11"/>
  <c r="F19" i="11" s="1"/>
  <c r="F18" i="11" s="1"/>
  <c r="E17" i="11"/>
  <c r="F17" i="11" s="1"/>
  <c r="E16" i="11"/>
  <c r="F16" i="11" s="1"/>
  <c r="E15" i="11"/>
  <c r="F15" i="11" s="1"/>
  <c r="F14" i="11" s="1"/>
  <c r="F12" i="11"/>
  <c r="E12" i="11"/>
  <c r="E11" i="11"/>
  <c r="F11" i="11" s="1"/>
  <c r="F10" i="11"/>
  <c r="E10" i="11"/>
  <c r="E9" i="11"/>
  <c r="F9" i="11" s="1"/>
  <c r="G14" i="12" l="1"/>
  <c r="G12" i="12"/>
  <c r="D15" i="12"/>
  <c r="F14" i="12"/>
  <c r="F10" i="12"/>
  <c r="F8" i="11"/>
  <c r="F52" i="11" s="1"/>
  <c r="G10" i="12" l="1"/>
  <c r="F15" i="12"/>
  <c r="G15" i="12" s="1"/>
  <c r="E14" i="10" l="1"/>
  <c r="G13" i="10"/>
  <c r="C13" i="10"/>
  <c r="D14" i="10" s="1"/>
  <c r="B13" i="10"/>
  <c r="D12" i="10"/>
  <c r="G11" i="10"/>
  <c r="C11" i="10"/>
  <c r="F12" i="10" s="1"/>
  <c r="B11" i="10"/>
  <c r="E10" i="10"/>
  <c r="D10" i="10"/>
  <c r="G9" i="10"/>
  <c r="C9" i="10"/>
  <c r="C15" i="10" s="1"/>
  <c r="B9" i="10"/>
  <c r="A5" i="10"/>
  <c r="F19" i="9"/>
  <c r="F18" i="9" s="1"/>
  <c r="E19" i="9"/>
  <c r="E17" i="9"/>
  <c r="F17" i="9" s="1"/>
  <c r="E16" i="9"/>
  <c r="F16" i="9" s="1"/>
  <c r="E15" i="9"/>
  <c r="F15" i="9" s="1"/>
  <c r="E12" i="9"/>
  <c r="F12" i="9" s="1"/>
  <c r="F11" i="9"/>
  <c r="E11" i="9"/>
  <c r="E10" i="9"/>
  <c r="F10" i="9" s="1"/>
  <c r="F9" i="9"/>
  <c r="F8" i="9" s="1"/>
  <c r="E9" i="9"/>
  <c r="E12" i="10" l="1"/>
  <c r="E15" i="10" s="1"/>
  <c r="F14" i="10"/>
  <c r="G14" i="10" s="1"/>
  <c r="D15" i="10"/>
  <c r="F10" i="10"/>
  <c r="F14" i="9"/>
  <c r="F52" i="9" s="1"/>
  <c r="G10" i="10" l="1"/>
  <c r="F15" i="10"/>
  <c r="G12" i="10"/>
  <c r="G15" i="10"/>
  <c r="E14" i="8" l="1"/>
  <c r="G13" i="8"/>
  <c r="C13" i="8"/>
  <c r="D14" i="8" s="1"/>
  <c r="B13" i="8"/>
  <c r="E12" i="8"/>
  <c r="E15" i="8" s="1"/>
  <c r="D12" i="8"/>
  <c r="G11" i="8"/>
  <c r="C11" i="8"/>
  <c r="F12" i="8" s="1"/>
  <c r="B11" i="8"/>
  <c r="E10" i="8"/>
  <c r="D10" i="8"/>
  <c r="G9" i="8"/>
  <c r="C9" i="8"/>
  <c r="C15" i="8" s="1"/>
  <c r="B9" i="8"/>
  <c r="A5" i="8"/>
  <c r="F19" i="7"/>
  <c r="F18" i="7" s="1"/>
  <c r="E19" i="7"/>
  <c r="E17" i="7"/>
  <c r="F17" i="7" s="1"/>
  <c r="E16" i="7"/>
  <c r="F16" i="7" s="1"/>
  <c r="E15" i="7"/>
  <c r="F15" i="7" s="1"/>
  <c r="F14" i="7" s="1"/>
  <c r="F12" i="7"/>
  <c r="E12" i="7"/>
  <c r="F11" i="7"/>
  <c r="E11" i="7"/>
  <c r="F10" i="7"/>
  <c r="E10" i="7"/>
  <c r="F9" i="7"/>
  <c r="F8" i="7" s="1"/>
  <c r="E9" i="7"/>
  <c r="G12" i="8" l="1"/>
  <c r="D15" i="8"/>
  <c r="F14" i="8"/>
  <c r="G14" i="8" s="1"/>
  <c r="F10" i="8"/>
  <c r="F52" i="7"/>
  <c r="G10" i="8" l="1"/>
  <c r="F15" i="8"/>
  <c r="G15" i="8" s="1"/>
  <c r="E14" i="6" l="1"/>
  <c r="D14" i="6"/>
  <c r="G13" i="6"/>
  <c r="C13" i="6"/>
  <c r="F14" i="6" s="1"/>
  <c r="G14" i="6" s="1"/>
  <c r="B13" i="6"/>
  <c r="G11" i="6"/>
  <c r="C11" i="6"/>
  <c r="E12" i="6" s="1"/>
  <c r="B11" i="6"/>
  <c r="E10" i="6"/>
  <c r="G9" i="6"/>
  <c r="C9" i="6"/>
  <c r="D10" i="6" s="1"/>
  <c r="B9" i="6"/>
  <c r="A5" i="6"/>
  <c r="E19" i="5"/>
  <c r="F19" i="5" s="1"/>
  <c r="F18" i="5" s="1"/>
  <c r="E17" i="5"/>
  <c r="F17" i="5" s="1"/>
  <c r="E16" i="5"/>
  <c r="F16" i="5" s="1"/>
  <c r="E15" i="5"/>
  <c r="F15" i="5" s="1"/>
  <c r="F14" i="5" s="1"/>
  <c r="F12" i="5"/>
  <c r="E12" i="5"/>
  <c r="E11" i="5"/>
  <c r="F11" i="5" s="1"/>
  <c r="F10" i="5"/>
  <c r="E10" i="5"/>
  <c r="E9" i="5"/>
  <c r="F9" i="5" s="1"/>
  <c r="G10" i="6" l="1"/>
  <c r="E15" i="6"/>
  <c r="F12" i="6"/>
  <c r="F10" i="6"/>
  <c r="C15" i="6"/>
  <c r="D12" i="6"/>
  <c r="F8" i="5"/>
  <c r="F52" i="5" s="1"/>
  <c r="G12" i="6" l="1"/>
  <c r="F15" i="6"/>
  <c r="D15" i="6"/>
  <c r="G15" i="6" s="1"/>
  <c r="E14" i="4" l="1"/>
  <c r="G13" i="4"/>
  <c r="C13" i="4"/>
  <c r="D14" i="4" s="1"/>
  <c r="B13" i="4"/>
  <c r="D12" i="4"/>
  <c r="G11" i="4"/>
  <c r="C11" i="4"/>
  <c r="F12" i="4" s="1"/>
  <c r="B11" i="4"/>
  <c r="E10" i="4"/>
  <c r="D10" i="4"/>
  <c r="G9" i="4"/>
  <c r="C9" i="4"/>
  <c r="C15" i="4" s="1"/>
  <c r="B9" i="4"/>
  <c r="E19" i="3"/>
  <c r="F19" i="3" s="1"/>
  <c r="F18" i="3" s="1"/>
  <c r="E17" i="3"/>
  <c r="F17" i="3" s="1"/>
  <c r="E16" i="3"/>
  <c r="F16" i="3" s="1"/>
  <c r="E15" i="3"/>
  <c r="F15" i="3" s="1"/>
  <c r="F14" i="3" s="1"/>
  <c r="F12" i="3"/>
  <c r="E12" i="3"/>
  <c r="E11" i="3"/>
  <c r="F11" i="3" s="1"/>
  <c r="F10" i="3"/>
  <c r="E10" i="3"/>
  <c r="E9" i="3"/>
  <c r="F9" i="3" s="1"/>
  <c r="C23" i="2"/>
  <c r="C16" i="2" s="1"/>
  <c r="C25" i="2" s="1"/>
  <c r="E12" i="4" l="1"/>
  <c r="E15" i="4" s="1"/>
  <c r="F14" i="4"/>
  <c r="G14" i="4" s="1"/>
  <c r="D15" i="4"/>
  <c r="F10" i="4"/>
  <c r="F8" i="3"/>
  <c r="F52" i="3" s="1"/>
  <c r="F15" i="4" l="1"/>
  <c r="G15" i="4" s="1"/>
  <c r="G10" i="4"/>
  <c r="G12" i="4"/>
  <c r="F20" i="1" l="1"/>
  <c r="F17" i="1" l="1"/>
  <c r="F16" i="1"/>
  <c r="F15" i="1"/>
  <c r="F14" i="1"/>
  <c r="F19" i="1"/>
  <c r="F18" i="1"/>
  <c r="E12" i="1"/>
  <c r="F12" i="1" s="1"/>
  <c r="E11" i="1"/>
  <c r="F11" i="1" s="1"/>
  <c r="E10" i="1"/>
  <c r="F10" i="1" s="1"/>
  <c r="F9" i="1" s="1"/>
  <c r="F22" i="1"/>
  <c r="F21" i="1"/>
  <c r="F13" i="1" l="1"/>
  <c r="F52" i="1" s="1"/>
</calcChain>
</file>

<file path=xl/sharedStrings.xml><?xml version="1.0" encoding="utf-8"?>
<sst xmlns="http://schemas.openxmlformats.org/spreadsheetml/2006/main" count="575" uniqueCount="115">
  <si>
    <t>ITEM</t>
  </si>
  <si>
    <t>ESPECIFICAÇÃO</t>
  </si>
  <si>
    <t>QUANT.</t>
  </si>
  <si>
    <t>UNID.</t>
  </si>
  <si>
    <t>PREÇO UNIT.</t>
  </si>
  <si>
    <t>PREÇO PARCIAL</t>
  </si>
  <si>
    <t>01</t>
  </si>
  <si>
    <t>01.2</t>
  </si>
  <si>
    <t>02</t>
  </si>
  <si>
    <t>02.1</t>
  </si>
  <si>
    <t>02.2</t>
  </si>
  <si>
    <t>TOTAL GERAL</t>
  </si>
  <si>
    <t>R$</t>
  </si>
  <si>
    <t>PAGINA 01</t>
  </si>
  <si>
    <t>ORÇAMENTO</t>
  </si>
  <si>
    <t>01.1</t>
  </si>
  <si>
    <t>02.3</t>
  </si>
  <si>
    <t>02.4</t>
  </si>
  <si>
    <t>02.5</t>
  </si>
  <si>
    <t>BDI 20,00%</t>
  </si>
  <si>
    <t>SERVIÇOS PRELIMINARES</t>
  </si>
  <si>
    <t>Licença da obra</t>
  </si>
  <si>
    <t>02.6</t>
  </si>
  <si>
    <t>Tx</t>
  </si>
  <si>
    <t>un</t>
  </si>
  <si>
    <t>01.3</t>
  </si>
  <si>
    <t>Encarregado geral</t>
  </si>
  <si>
    <t>Engenheiro junior</t>
  </si>
  <si>
    <t>mês</t>
  </si>
  <si>
    <t>diária</t>
  </si>
  <si>
    <t>SERVIÇOS PARA EXECUTARES</t>
  </si>
  <si>
    <t>Construção de uma galeria com 37m, Rua Magalhães Barata</t>
  </si>
  <si>
    <t>Construção de uma galeria com 130,00m na Travessa Horizonte</t>
  </si>
  <si>
    <t>Construção de uma galeria com 19,00m na Rua Horizonte</t>
  </si>
  <si>
    <t>Construção de uma galeria com 32,00m na Rua Raul Santos</t>
  </si>
  <si>
    <t>Construção de uma galeria com 43,00m na Passagem Sobral</t>
  </si>
  <si>
    <t>Construção de uma galeria com 5,00m na Rua Domingos Quadros</t>
  </si>
  <si>
    <t>Construção de uma galeria com 120,00m na Rua Joana Reis</t>
  </si>
  <si>
    <t>Restauração de piso de uma galeria com 200,00m na Travessa Joaquim Dionizio</t>
  </si>
  <si>
    <t>Restauração de piso de uma galeria com 400,00m na Rua Principal da Vila do Limão</t>
  </si>
  <si>
    <t>02.7</t>
  </si>
  <si>
    <t>02.8</t>
  </si>
  <si>
    <t>02.9</t>
  </si>
  <si>
    <t>PRAFEITURA MUNICIPAL DE OURÉM - PARÁ</t>
  </si>
  <si>
    <t>OBJETIVO:  CONSTRUÇÃO DE OBRA DE ARTES TIPO GALERIAS</t>
  </si>
  <si>
    <t>DATA: 17 MARÇO DE 2023</t>
  </si>
  <si>
    <t>GERAL</t>
  </si>
  <si>
    <t>LOCAL: CIDADE DE OURÉM, VILA DO LIMÃO E ARRAIAL DO CAETÉ- ZONA URBANA E RURAL DO MUNICÍPIO DE OURÉM - PARÁ</t>
  </si>
  <si>
    <t>BDI</t>
  </si>
  <si>
    <t>SECRETARIA MUNICIPAL DE EDUCAÇÃO DE OURÉM - PARÁ</t>
  </si>
  <si>
    <t>Parcela do BDI</t>
  </si>
  <si>
    <t xml:space="preserve">AC = Taxa de Administração Central </t>
  </si>
  <si>
    <t>S e G = Taxas de Seguro e Garantia</t>
  </si>
  <si>
    <t>R = Taxa de Risco</t>
  </si>
  <si>
    <t>DF = Taxa de Despesas Financeiras</t>
  </si>
  <si>
    <t>L = Taxa de Lucro / Remuneração</t>
  </si>
  <si>
    <t>I = Taxa de incidência de Impostos (PIS, COFINS e ISS)</t>
  </si>
  <si>
    <t>Item</t>
  </si>
  <si>
    <t xml:space="preserve">Impostos </t>
  </si>
  <si>
    <t>6.1</t>
  </si>
  <si>
    <t>ISS</t>
  </si>
  <si>
    <t>6.2</t>
  </si>
  <si>
    <t>PIS</t>
  </si>
  <si>
    <t>6.3</t>
  </si>
  <si>
    <t>COFINS</t>
  </si>
  <si>
    <t>6.4</t>
  </si>
  <si>
    <t>CPRB</t>
  </si>
  <si>
    <t>Fórmula para o cálculo de BDI</t>
  </si>
  <si>
    <t>PREFEITURA MUNICIPAL DE OURÉM</t>
  </si>
  <si>
    <t>OBJETIVO:  CONSTRUÇÃO DE UMA GALERIA COM 37 METROS LINEARES</t>
  </si>
  <si>
    <t>LOCAL: RUA MAGALHÃES BARATA, VILA DO ARRAIAL DO CAETÉ - ZONA RURAL DO MUNICÍPIO DE OURÉM - PARÁ</t>
  </si>
  <si>
    <t>FUNDAÇÃO</t>
  </si>
  <si>
    <t>Escavação manual com profundidade até 1,50m</t>
  </si>
  <si>
    <t>m³</t>
  </si>
  <si>
    <t>Lastro em concreto magro com seixo</t>
  </si>
  <si>
    <t>Concreto armado com FCK de 15 MPA com forma e lançamento</t>
  </si>
  <si>
    <t>01.4</t>
  </si>
  <si>
    <t>Concreto com seixo com FCK de 15 MPA</t>
  </si>
  <si>
    <t>01.5</t>
  </si>
  <si>
    <t>PAREDES/REVESTIMENTO</t>
  </si>
  <si>
    <t>Alvenaria de tijolo de barro</t>
  </si>
  <si>
    <t>m²</t>
  </si>
  <si>
    <t>Chapisco</t>
  </si>
  <si>
    <t>Reboco</t>
  </si>
  <si>
    <t>03</t>
  </si>
  <si>
    <t>LIMPEZA GERAL</t>
  </si>
  <si>
    <t>03.1</t>
  </si>
  <si>
    <t>Limpeza geral e entrega da obra.</t>
  </si>
  <si>
    <t>CRONOGRAMA FÍSICO FINANCEIRO</t>
  </si>
  <si>
    <t>PREFEITURA MUNICIPAL DE OURÉM - PARÁ</t>
  </si>
  <si>
    <t>VALOR</t>
  </si>
  <si>
    <t>1º mês</t>
  </si>
  <si>
    <t>2º mês</t>
  </si>
  <si>
    <t>3º mês</t>
  </si>
  <si>
    <t>TOTAL</t>
  </si>
  <si>
    <t>OBJETIVO:  CONSTRUÇÃO DE UMA GALERIA COM 130 METROS LINEARES</t>
  </si>
  <si>
    <t>LOCAL: TRAVESSA HORIZONTE, VILA DO ARRAIAL DO CAETÉ - ZONA RURAL DO MUNICÍPIO DE OURÉM - PARÁ</t>
  </si>
  <si>
    <t>OBJETIVO:  CONSTRUÇÃO DE UMA GALERIA COM 19,00 METROS LINEARES</t>
  </si>
  <si>
    <t>LOCAL: RUA HORIZONTE, VILA DO ARRAIAL DO CAETÉ - ZONA RURAL DO MUNICÍPIO DE OURÉM - PARÁ</t>
  </si>
  <si>
    <t>OBJETIVO:  CONSTRUÇÃO DE UMA GALERIA COM 32,00 METROS LINEARES</t>
  </si>
  <si>
    <t>LOCAL: RUA RAUL SANTOS, VILA DO ARRAIAL DO CAETÉ - ZONA RURAL DO MUNICÍPIO DE OURÉM - PARÁ</t>
  </si>
  <si>
    <t>OBJETIVO:  CONSTRUÇÃO DE UMA GALERIA COM 43,00 METROS LINEARES</t>
  </si>
  <si>
    <t>LOCAL: PASSAGEM SOBRAL, VILA DO ARRAIAL DO CAETÉ - ZONA RURAL DO MUNICÍPIO DE OURÉM - PARÁ</t>
  </si>
  <si>
    <t>OBJETIVO:  CONSTRUÇÃO DE UMA GALERIA COM 5,00 METROS LINEARES</t>
  </si>
  <si>
    <t>LOCAL: RUA DOMINGOS QUADROS, CIDADE DE OURÉM - ZONA URBANA DO MUNICÍPIO DE OURÉM - PARÁ</t>
  </si>
  <si>
    <t>OBJETIVO:  CONSTRUÇÃO DE UMA GALERIA COM 120,00 METROS LINEARES</t>
  </si>
  <si>
    <t>LOCAL: RUA JOANA REIS, CIDADE DE OURÉM - ZONA URBANA DO MUNICÍPIO DE OURÉM - PARÁ</t>
  </si>
  <si>
    <t>OBJETIVO:  RESTAURAÇÃO DE PISO EM GALERIA - 200,00 METROS</t>
  </si>
  <si>
    <t>LOCAL: TRAVESSA JOAQUIM DIONISIO,CIDADE DE OURÉM - ZONA URBANA DO MUNICÍPIO DE OURÉM - PARÁ</t>
  </si>
  <si>
    <t>RESTAURAÇÃO</t>
  </si>
  <si>
    <t>INFRA ESTRUTURA</t>
  </si>
  <si>
    <t>LOCAL: TRAVESSA JOAQUIM DIONISIO, CIDADE DE OURÉM - ZONA URBANA DE OURÉM - PARÁ</t>
  </si>
  <si>
    <t>OBJETIVO:  RESTAURAÇÃO DE PISO EM GALERIA - 400,00 METROS</t>
  </si>
  <si>
    <t>LOCAL: RUA PRINCIPAL,VILA DO LIMÃO - ZONA RURAL DO MUNICÍPIO DE OURÉM - PARÁ</t>
  </si>
  <si>
    <t>LOCAL: RUA PRINCIPAL, VILA DO LIMÃO - ZONA RURAL DO MUNICÍPIO DE OURÉM - PARÁ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</si>
</sst>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Bodoni MT"/>
      <family val="1"/>
    </font>
    <font>
      <b/>
      <sz val="16"/>
      <color theme="1"/>
      <name val="Bodoni MT"/>
      <family val="1"/>
    </font>
    <font>
      <sz val="10"/>
      <name val="Arial"/>
      <family val="2"/>
    </font>
    <font>
      <sz val="8"/>
      <name val="Calibri"/>
      <family val="2"/>
      <scheme val="minor"/>
    </font>
    <font>
      <b/>
      <sz val="11"/>
      <name val="Arial"/>
      <family val="2"/>
    </font>
    <font>
      <sz val="11"/>
      <color theme="1"/>
      <name val="Bodoni MT"/>
      <family val="1"/>
    </font>
    <font>
      <b/>
      <sz val="11"/>
      <name val="Bodoni MT"/>
      <family val="1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2" tint="-0.499984740745262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64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64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4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33">
    <xf numFmtId="0" fontId="0" fillId="0" borderId="0" xfId="0"/>
    <xf numFmtId="0" fontId="0" fillId="0" borderId="0" xfId="0" applyAlignment="1">
      <alignment horizontal="left" vertical="center"/>
    </xf>
    <xf numFmtId="49" fontId="0" fillId="0" borderId="0" xfId="0" applyNumberFormat="1" applyAlignment="1">
      <alignment horizontal="center" vertical="center"/>
    </xf>
    <xf numFmtId="49" fontId="1" fillId="2" borderId="4" xfId="0" applyNumberFormat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left" vertical="center"/>
    </xf>
    <xf numFmtId="49" fontId="4" fillId="0" borderId="2" xfId="0" applyNumberFormat="1" applyFont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49" fontId="3" fillId="0" borderId="10" xfId="0" applyNumberFormat="1" applyFont="1" applyBorder="1" applyAlignment="1">
      <alignment vertical="center"/>
    </xf>
    <xf numFmtId="49" fontId="3" fillId="0" borderId="11" xfId="0" applyNumberFormat="1" applyFont="1" applyBorder="1" applyAlignment="1">
      <alignment vertical="center"/>
    </xf>
    <xf numFmtId="49" fontId="3" fillId="0" borderId="12" xfId="0" applyNumberFormat="1" applyFont="1" applyBorder="1" applyAlignment="1">
      <alignment horizontal="center" vertical="center"/>
    </xf>
    <xf numFmtId="2" fontId="1" fillId="2" borderId="5" xfId="0" applyNumberFormat="1" applyFont="1" applyFill="1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3" fillId="0" borderId="11" xfId="0" applyNumberFormat="1" applyFont="1" applyBorder="1" applyAlignment="1">
      <alignment horizontal="center" vertical="center"/>
    </xf>
    <xf numFmtId="49" fontId="3" fillId="0" borderId="1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4" fontId="0" fillId="0" borderId="0" xfId="1" applyFont="1"/>
    <xf numFmtId="44" fontId="3" fillId="0" borderId="11" xfId="1" applyFont="1" applyBorder="1" applyAlignment="1">
      <alignment vertical="center"/>
    </xf>
    <xf numFmtId="44" fontId="1" fillId="2" borderId="5" xfId="1" applyFont="1" applyFill="1" applyBorder="1" applyAlignment="1">
      <alignment horizontal="center"/>
    </xf>
    <xf numFmtId="44" fontId="4" fillId="2" borderId="3" xfId="0" applyNumberFormat="1" applyFont="1" applyFill="1" applyBorder="1" applyAlignment="1">
      <alignment vertical="center"/>
    </xf>
    <xf numFmtId="44" fontId="4" fillId="2" borderId="9" xfId="0" applyNumberFormat="1" applyFont="1" applyFill="1" applyBorder="1" applyAlignment="1">
      <alignment vertical="center"/>
    </xf>
    <xf numFmtId="49" fontId="3" fillId="0" borderId="16" xfId="0" applyNumberFormat="1" applyFont="1" applyBorder="1" applyAlignment="1">
      <alignment vertical="center"/>
    </xf>
    <xf numFmtId="49" fontId="3" fillId="0" borderId="17" xfId="0" applyNumberFormat="1" applyFont="1" applyBorder="1" applyAlignment="1">
      <alignment vertical="center"/>
    </xf>
    <xf numFmtId="49" fontId="3" fillId="0" borderId="15" xfId="0" applyNumberFormat="1" applyFont="1" applyBorder="1" applyAlignment="1">
      <alignment vertical="center"/>
    </xf>
    <xf numFmtId="2" fontId="0" fillId="0" borderId="0" xfId="0" applyNumberFormat="1"/>
    <xf numFmtId="0" fontId="6" fillId="0" borderId="0" xfId="0" applyFont="1"/>
    <xf numFmtId="2" fontId="6" fillId="0" borderId="0" xfId="0" applyNumberFormat="1" applyFont="1"/>
    <xf numFmtId="49" fontId="4" fillId="2" borderId="2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44" fontId="4" fillId="2" borderId="1" xfId="1" applyFont="1" applyFill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2" fontId="4" fillId="0" borderId="1" xfId="0" applyNumberFormat="1" applyFont="1" applyBorder="1" applyAlignment="1">
      <alignment horizontal="center" vertical="center"/>
    </xf>
    <xf numFmtId="44" fontId="4" fillId="0" borderId="1" xfId="1" applyFont="1" applyBorder="1" applyAlignment="1">
      <alignment vertical="center"/>
    </xf>
    <xf numFmtId="44" fontId="4" fillId="0" borderId="3" xfId="0" applyNumberFormat="1" applyFont="1" applyBorder="1" applyAlignment="1">
      <alignment vertical="center"/>
    </xf>
    <xf numFmtId="44" fontId="4" fillId="2" borderId="8" xfId="1" applyFont="1" applyFill="1" applyBorder="1" applyAlignment="1">
      <alignment horizontal="right" vertical="center"/>
    </xf>
    <xf numFmtId="0" fontId="3" fillId="0" borderId="0" xfId="0" applyFont="1"/>
    <xf numFmtId="49" fontId="4" fillId="2" borderId="7" xfId="0" applyNumberFormat="1" applyFont="1" applyFill="1" applyBorder="1" applyAlignment="1">
      <alignment horizontal="center" vertical="center"/>
    </xf>
    <xf numFmtId="2" fontId="4" fillId="2" borderId="8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49" fontId="4" fillId="0" borderId="22" xfId="0" applyNumberFormat="1" applyFont="1" applyBorder="1" applyAlignment="1">
      <alignment horizontal="center" vertical="center"/>
    </xf>
    <xf numFmtId="0" fontId="4" fillId="0" borderId="21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 wrapText="1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44" fontId="3" fillId="0" borderId="0" xfId="1" applyFont="1"/>
    <xf numFmtId="2" fontId="4" fillId="0" borderId="21" xfId="0" applyNumberFormat="1" applyFont="1" applyBorder="1" applyAlignment="1">
      <alignment horizontal="center" vertical="center"/>
    </xf>
    <xf numFmtId="44" fontId="4" fillId="0" borderId="21" xfId="1" applyFont="1" applyBorder="1" applyAlignment="1">
      <alignment vertical="center"/>
    </xf>
    <xf numFmtId="0" fontId="4" fillId="0" borderId="23" xfId="0" applyFont="1" applyBorder="1" applyAlignment="1">
      <alignment vertical="center"/>
    </xf>
    <xf numFmtId="49" fontId="5" fillId="0" borderId="18" xfId="0" applyNumberFormat="1" applyFont="1" applyBorder="1" applyAlignment="1">
      <alignment horizontal="center" vertical="center"/>
    </xf>
    <xf numFmtId="49" fontId="5" fillId="0" borderId="19" xfId="0" applyNumberFormat="1" applyFont="1" applyBorder="1" applyAlignment="1">
      <alignment horizontal="center" vertical="center"/>
    </xf>
    <xf numFmtId="49" fontId="5" fillId="0" borderId="20" xfId="0" applyNumberFormat="1" applyFont="1" applyBorder="1" applyAlignment="1">
      <alignment horizontal="center" vertical="center"/>
    </xf>
    <xf numFmtId="49" fontId="3" fillId="0" borderId="13" xfId="0" applyNumberFormat="1" applyFont="1" applyBorder="1" applyAlignment="1">
      <alignment horizontal="left" vertical="center" wrapText="1"/>
    </xf>
    <xf numFmtId="49" fontId="3" fillId="0" borderId="0" xfId="0" applyNumberFormat="1" applyFont="1" applyAlignment="1">
      <alignment horizontal="left" vertical="center" wrapText="1"/>
    </xf>
    <xf numFmtId="49" fontId="3" fillId="0" borderId="14" xfId="0" applyNumberFormat="1" applyFont="1" applyBorder="1" applyAlignment="1">
      <alignment horizontal="left" vertical="center" wrapText="1"/>
    </xf>
    <xf numFmtId="49" fontId="3" fillId="0" borderId="13" xfId="0" applyNumberFormat="1" applyFont="1" applyBorder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49" fontId="3" fillId="0" borderId="14" xfId="0" applyNumberFormat="1" applyFont="1" applyBorder="1" applyAlignment="1">
      <alignment horizontal="left" vertical="center"/>
    </xf>
    <xf numFmtId="49" fontId="5" fillId="2" borderId="18" xfId="0" applyNumberFormat="1" applyFont="1" applyFill="1" applyBorder="1" applyAlignment="1">
      <alignment horizontal="center" vertical="center"/>
    </xf>
    <xf numFmtId="49" fontId="5" fillId="2" borderId="19" xfId="0" applyNumberFormat="1" applyFont="1" applyFill="1" applyBorder="1" applyAlignment="1">
      <alignment horizontal="center" vertical="center"/>
    </xf>
    <xf numFmtId="49" fontId="5" fillId="2" borderId="20" xfId="0" applyNumberFormat="1" applyFont="1" applyFill="1" applyBorder="1" applyAlignment="1">
      <alignment horizontal="center" vertical="center"/>
    </xf>
    <xf numFmtId="44" fontId="3" fillId="0" borderId="12" xfId="1" applyFont="1" applyBorder="1" applyAlignment="1">
      <alignment vertical="center"/>
    </xf>
    <xf numFmtId="49" fontId="3" fillId="0" borderId="15" xfId="0" applyNumberFormat="1" applyFont="1" applyBorder="1" applyAlignment="1">
      <alignment horizontal="left" vertical="center"/>
    </xf>
    <xf numFmtId="49" fontId="3" fillId="0" borderId="16" xfId="0" applyNumberFormat="1" applyFont="1" applyBorder="1" applyAlignment="1">
      <alignment horizontal="left" vertical="center"/>
    </xf>
    <xf numFmtId="49" fontId="3" fillId="0" borderId="17" xfId="0" applyNumberFormat="1" applyFont="1" applyBorder="1" applyAlignment="1">
      <alignment horizontal="left" vertical="center"/>
    </xf>
    <xf numFmtId="49" fontId="1" fillId="0" borderId="4" xfId="0" applyNumberFormat="1" applyFont="1" applyBorder="1" applyAlignment="1">
      <alignment horizontal="center" vertical="center"/>
    </xf>
    <xf numFmtId="0" fontId="8" fillId="0" borderId="10" xfId="0" applyFont="1" applyBorder="1"/>
    <xf numFmtId="0" fontId="1" fillId="0" borderId="5" xfId="0" applyFont="1" applyBorder="1" applyAlignment="1">
      <alignment horizontal="center" vertical="center"/>
    </xf>
    <xf numFmtId="2" fontId="1" fillId="0" borderId="5" xfId="0" applyNumberFormat="1" applyFont="1" applyBorder="1" applyAlignment="1">
      <alignment horizontal="center" vertical="center"/>
    </xf>
    <xf numFmtId="44" fontId="1" fillId="0" borderId="6" xfId="1" applyFont="1" applyFill="1" applyBorder="1" applyAlignment="1">
      <alignment horizontal="center"/>
    </xf>
    <xf numFmtId="49" fontId="4" fillId="0" borderId="24" xfId="0" applyNumberFormat="1" applyFont="1" applyBorder="1" applyAlignment="1">
      <alignment horizontal="center" vertical="center"/>
    </xf>
    <xf numFmtId="0" fontId="8" fillId="0" borderId="1" xfId="0" applyFont="1" applyBorder="1"/>
    <xf numFmtId="10" fontId="8" fillId="0" borderId="25" xfId="2" applyNumberFormat="1" applyFont="1" applyFill="1" applyBorder="1" applyAlignment="1" applyProtection="1">
      <alignment horizontal="center"/>
    </xf>
    <xf numFmtId="0" fontId="8" fillId="0" borderId="3" xfId="0" applyFont="1" applyBorder="1"/>
    <xf numFmtId="10" fontId="8" fillId="0" borderId="25" xfId="0" applyNumberFormat="1" applyFont="1" applyBorder="1" applyAlignment="1">
      <alignment horizontal="center"/>
    </xf>
    <xf numFmtId="10" fontId="8" fillId="3" borderId="26" xfId="2" applyNumberFormat="1" applyFont="1" applyFill="1" applyBorder="1" applyAlignment="1" applyProtection="1">
      <alignment horizontal="center"/>
    </xf>
    <xf numFmtId="49" fontId="9" fillId="0" borderId="2" xfId="0" applyNumberFormat="1" applyFont="1" applyBorder="1" applyAlignment="1">
      <alignment horizontal="center" vertical="center"/>
    </xf>
    <xf numFmtId="0" fontId="9" fillId="0" borderId="27" xfId="0" applyFont="1" applyBorder="1" applyAlignment="1">
      <alignment horizontal="left" vertical="center"/>
    </xf>
    <xf numFmtId="2" fontId="9" fillId="0" borderId="27" xfId="0" applyNumberFormat="1" applyFont="1" applyBorder="1" applyAlignment="1">
      <alignment horizontal="center" vertical="center"/>
    </xf>
    <xf numFmtId="44" fontId="9" fillId="0" borderId="28" xfId="1" applyFont="1" applyFill="1" applyBorder="1" applyAlignment="1">
      <alignment vertical="center"/>
    </xf>
    <xf numFmtId="0" fontId="8" fillId="0" borderId="29" xfId="0" applyFont="1" applyBorder="1" applyAlignment="1">
      <alignment horizontal="center"/>
    </xf>
    <xf numFmtId="0" fontId="8" fillId="0" borderId="19" xfId="0" applyFont="1" applyBorder="1"/>
    <xf numFmtId="0" fontId="8" fillId="0" borderId="20" xfId="0" applyFont="1" applyBorder="1"/>
    <xf numFmtId="0" fontId="8" fillId="0" borderId="30" xfId="0" applyFont="1" applyBorder="1" applyAlignment="1">
      <alignment horizontal="center"/>
    </xf>
    <xf numFmtId="0" fontId="8" fillId="0" borderId="31" xfId="0" applyFont="1" applyBorder="1"/>
    <xf numFmtId="0" fontId="8" fillId="0" borderId="0" xfId="0" applyFont="1"/>
    <xf numFmtId="0" fontId="8" fillId="0" borderId="14" xfId="0" applyFont="1" applyBorder="1"/>
    <xf numFmtId="0" fontId="8" fillId="0" borderId="32" xfId="0" applyFont="1" applyBorder="1" applyAlignment="1">
      <alignment horizontal="center"/>
    </xf>
    <xf numFmtId="0" fontId="8" fillId="0" borderId="33" xfId="0" applyFont="1" applyBorder="1"/>
    <xf numFmtId="10" fontId="8" fillId="0" borderId="26" xfId="2" applyNumberFormat="1" applyFont="1" applyFill="1" applyBorder="1" applyAlignment="1" applyProtection="1">
      <alignment horizontal="center"/>
    </xf>
    <xf numFmtId="0" fontId="8" fillId="0" borderId="34" xfId="0" applyFont="1" applyBorder="1"/>
    <xf numFmtId="0" fontId="8" fillId="0" borderId="35" xfId="0" applyFont="1" applyBorder="1"/>
    <xf numFmtId="0" fontId="8" fillId="0" borderId="13" xfId="0" applyFont="1" applyBorder="1"/>
    <xf numFmtId="10" fontId="8" fillId="3" borderId="36" xfId="2" applyNumberFormat="1" applyFont="1" applyFill="1" applyBorder="1" applyAlignment="1" applyProtection="1">
      <alignment horizontal="center"/>
    </xf>
    <xf numFmtId="0" fontId="8" fillId="0" borderId="37" xfId="0" applyFont="1" applyBorder="1" applyAlignment="1">
      <alignment horizontal="center"/>
    </xf>
    <xf numFmtId="0" fontId="8" fillId="0" borderId="34" xfId="0" applyFont="1" applyBorder="1" applyAlignment="1">
      <alignment horizontal="center"/>
    </xf>
    <xf numFmtId="0" fontId="8" fillId="0" borderId="35" xfId="0" applyFont="1" applyBorder="1" applyAlignment="1">
      <alignment horizontal="center"/>
    </xf>
    <xf numFmtId="0" fontId="8" fillId="0" borderId="38" xfId="0" applyFont="1" applyBorder="1"/>
    <xf numFmtId="0" fontId="8" fillId="0" borderId="39" xfId="0" applyFont="1" applyBorder="1"/>
    <xf numFmtId="10" fontId="8" fillId="3" borderId="40" xfId="0" applyNumberFormat="1" applyFont="1" applyFill="1" applyBorder="1" applyAlignment="1">
      <alignment horizontal="center" vertical="center"/>
    </xf>
    <xf numFmtId="0" fontId="8" fillId="0" borderId="41" xfId="0" applyFont="1" applyBorder="1"/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49" fontId="3" fillId="0" borderId="10" xfId="0" applyNumberFormat="1" applyFont="1" applyBorder="1" applyAlignment="1">
      <alignment horizontal="left" vertical="center"/>
    </xf>
    <xf numFmtId="49" fontId="3" fillId="0" borderId="11" xfId="0" applyNumberFormat="1" applyFont="1" applyBorder="1" applyAlignment="1">
      <alignment horizontal="left" vertical="center"/>
    </xf>
    <xf numFmtId="49" fontId="3" fillId="0" borderId="14" xfId="0" applyNumberFormat="1" applyFont="1" applyBorder="1" applyAlignment="1">
      <alignment vertical="center"/>
    </xf>
    <xf numFmtId="49" fontId="3" fillId="0" borderId="13" xfId="0" applyNumberFormat="1" applyFont="1" applyBorder="1" applyAlignment="1">
      <alignment vertical="center"/>
    </xf>
    <xf numFmtId="49" fontId="3" fillId="0" borderId="0" xfId="0" applyNumberFormat="1" applyFont="1" applyAlignment="1">
      <alignment vertical="center"/>
    </xf>
    <xf numFmtId="49" fontId="4" fillId="2" borderId="21" xfId="0" applyNumberFormat="1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left" vertical="center"/>
    </xf>
    <xf numFmtId="44" fontId="4" fillId="2" borderId="21" xfId="0" applyNumberFormat="1" applyFont="1" applyFill="1" applyBorder="1" applyAlignment="1">
      <alignment horizontal="center" vertical="center"/>
    </xf>
    <xf numFmtId="9" fontId="10" fillId="0" borderId="1" xfId="3" applyFont="1" applyBorder="1" applyAlignment="1">
      <alignment horizontal="center" vertical="center"/>
    </xf>
    <xf numFmtId="9" fontId="4" fillId="0" borderId="3" xfId="0" applyNumberFormat="1" applyFont="1" applyBorder="1" applyAlignment="1">
      <alignment vertical="center"/>
    </xf>
    <xf numFmtId="49" fontId="4" fillId="2" borderId="27" xfId="0" applyNumberFormat="1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left" vertical="center"/>
    </xf>
    <xf numFmtId="44" fontId="4" fillId="2" borderId="27" xfId="0" applyNumberFormat="1" applyFont="1" applyFill="1" applyBorder="1" applyAlignment="1">
      <alignment horizontal="center" vertical="center"/>
    </xf>
    <xf numFmtId="39" fontId="10" fillId="0" borderId="1" xfId="3" applyNumberFormat="1" applyFont="1" applyBorder="1" applyAlignment="1">
      <alignment horizontal="center" vertical="center"/>
    </xf>
    <xf numFmtId="39" fontId="4" fillId="0" borderId="3" xfId="0" applyNumberFormat="1" applyFont="1" applyBorder="1" applyAlignment="1">
      <alignment vertical="center"/>
    </xf>
    <xf numFmtId="44" fontId="4" fillId="2" borderId="8" xfId="0" applyNumberFormat="1" applyFont="1" applyFill="1" applyBorder="1" applyAlignment="1">
      <alignment horizontal="center" vertical="center"/>
    </xf>
    <xf numFmtId="4" fontId="4" fillId="2" borderId="8" xfId="0" applyNumberFormat="1" applyFont="1" applyFill="1" applyBorder="1" applyAlignment="1">
      <alignment horizontal="center" vertical="center"/>
    </xf>
    <xf numFmtId="2" fontId="1" fillId="2" borderId="6" xfId="0" applyNumberFormat="1" applyFont="1" applyFill="1" applyBorder="1" applyAlignment="1">
      <alignment horizontal="center" vertical="center"/>
    </xf>
    <xf numFmtId="49" fontId="4" fillId="2" borderId="22" xfId="0" applyNumberFormat="1" applyFont="1" applyFill="1" applyBorder="1" applyAlignment="1">
      <alignment horizontal="center" vertical="center"/>
    </xf>
    <xf numFmtId="49" fontId="4" fillId="2" borderId="42" xfId="0" applyNumberFormat="1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44" fontId="1" fillId="2" borderId="1" xfId="1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44" fontId="4" fillId="0" borderId="1" xfId="1" applyFont="1" applyFill="1" applyBorder="1" applyAlignment="1">
      <alignment vertical="center"/>
    </xf>
  </cellXfs>
  <cellStyles count="4">
    <cellStyle name="Moeda" xfId="1" builtinId="4"/>
    <cellStyle name="Normal" xfId="0" builtinId="0"/>
    <cellStyle name="Porcentagem" xfId="3" builtinId="5"/>
    <cellStyle name="Porcentagem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6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3.xml"/><Relationship Id="rId28" Type="http://schemas.openxmlformats.org/officeDocument/2006/relationships/externalLink" Target="externalLinks/externalLink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2.xml"/><Relationship Id="rId27" Type="http://schemas.openxmlformats.org/officeDocument/2006/relationships/externalLink" Target="externalLinks/externalLink7.xml"/><Relationship Id="rId30" Type="http://schemas.openxmlformats.org/officeDocument/2006/relationships/theme" Target="theme/theme1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219075</xdr:colOff>
      <xdr:row>24</xdr:row>
      <xdr:rowOff>104774</xdr:rowOff>
    </xdr:from>
    <xdr:to>
      <xdr:col>1</xdr:col>
      <xdr:colOff>3448050</xdr:colOff>
      <xdr:row>24</xdr:row>
      <xdr:rowOff>819149</xdr:rowOff>
    </xdr:to>
    <xdr:pic>
      <xdr:nvPicPr>
        <xdr:cNvPr id="2" name="Picture 1" descr="image001">
          <a:extLst>
            <a:ext uri="{FF2B5EF4-FFF2-40B4-BE49-F238E27FC236}">
              <a16:creationId xmlns:a16="http://schemas.microsoft.com/office/drawing/2014/main" id="{43E94AAB-CD5F-4AE7-BF4E-D2395B1977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5048249"/>
          <a:ext cx="32289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ONSTRU&#199;&#195;O%20DE%20GALERIA%20-%20RUA%20MAGALH&#195;ES%20BARATA%20-%20ARRAIAL%20DO%20CAET&#201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CONSTRU&#199;&#195;O%20DE%20GALERIA%20-%20TRAVESSA%20HORIZONTE%20-%20ARRAIAL%20DO%20CAET&#201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CONSTRU&#199;&#195;O%20DE%20GALERIA%20-%20RUA%20HORIZONTE%20-%20ARRAIAL%20DO%20CAET&#201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CONSTRU&#199;&#195;O%20DE%20GALERIA%20-%20RUA%20RAUL%20SANTOS%20-%20ARRAIAL%20DO%20CAET&#201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CONSTRU&#199;&#195;O%20DE%20GALERIA%20-%20PASSAGEM%20SOBRAL%20-%20ARRAIAL%20DO%20CAET&#201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CONSTRU&#199;&#195;O%20DE%20GALERIA%20-%20RUA%20DOMINGOS%20QUADROS%20-%20CIDADE%20DE%20OUR&#201;M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CONSTRU&#199;&#195;O%20DE%20GALERIA%20-%20RUA%20JOANA%20REIS%20-%20CIDADE%20DE%20OUR&#201;M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CONSTRU&#199;&#195;O%20DE%20GALERIA%20-%20TRAVESSA%20JOAQUIM%20DIONISIO%20-%20CIDADE%20DE%20OUR&#201;M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CONSTRU&#199;&#195;O%20DE%20GALERIA%20-%20RUA%20PRINCIPAL%20-%20VILA%20DO%20LIM&#195;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Ç"/>
      <sheetName val="CRON"/>
      <sheetName val="BDI"/>
    </sheetNames>
    <sheetDataSet>
      <sheetData sheetId="0">
        <row r="8">
          <cell r="B8" t="str">
            <v>FUNDAÇÃO</v>
          </cell>
          <cell r="F8">
            <v>6889.8047999999999</v>
          </cell>
        </row>
        <row r="14">
          <cell r="B14" t="str">
            <v>PAREDES/REVESTIMENTO</v>
          </cell>
          <cell r="F14">
            <v>12143.826239999999</v>
          </cell>
        </row>
        <row r="18">
          <cell r="B18" t="str">
            <v>LIMPEZA GERAL</v>
          </cell>
          <cell r="F18">
            <v>548.85599999999999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Ç"/>
      <sheetName val="CRON"/>
      <sheetName val="BDI"/>
    </sheetNames>
    <sheetDataSet>
      <sheetData sheetId="0">
        <row r="4">
          <cell r="A4" t="str">
            <v>OBJETIVO:  CONSTRUÇÃO DE UMA GALERIA COM 130 METROS LINEARES</v>
          </cell>
        </row>
        <row r="8">
          <cell r="B8" t="str">
            <v>FUNDAÇÃO</v>
          </cell>
          <cell r="F8">
            <v>22980.88392</v>
          </cell>
        </row>
        <row r="14">
          <cell r="B14" t="str">
            <v>PAREDES/REVESTIMENTO</v>
          </cell>
          <cell r="F14">
            <v>21894.5376</v>
          </cell>
        </row>
        <row r="18">
          <cell r="B18" t="str">
            <v>LIMPEZA GERAL</v>
          </cell>
          <cell r="F18">
            <v>1764.1799999999998</v>
          </cell>
        </row>
      </sheetData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Ç"/>
      <sheetName val="CRON"/>
      <sheetName val="BDI"/>
    </sheetNames>
    <sheetDataSet>
      <sheetData sheetId="0">
        <row r="4">
          <cell r="A4" t="str">
            <v>OBJETIVO:  CONSTRUÇÃO DE UMA GALERIA COM 19,00 METROS LINEARES</v>
          </cell>
        </row>
        <row r="8">
          <cell r="B8" t="str">
            <v>FUNDAÇÃO</v>
          </cell>
          <cell r="F8">
            <v>3559.9607999999998</v>
          </cell>
        </row>
        <row r="14">
          <cell r="B14" t="str">
            <v>PAREDES/REVESTIMENTO</v>
          </cell>
          <cell r="F14">
            <v>4610.2876800000004</v>
          </cell>
        </row>
        <row r="18">
          <cell r="B18" t="str">
            <v>LIMPEZA GERAL</v>
          </cell>
          <cell r="F18">
            <v>313.63200000000001</v>
          </cell>
        </row>
      </sheetData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Ç"/>
      <sheetName val="CRON"/>
      <sheetName val="BDI"/>
    </sheetNames>
    <sheetDataSet>
      <sheetData sheetId="0">
        <row r="4">
          <cell r="A4" t="str">
            <v>OBJETIVO:  CONSTRUÇÃO DE UMA GALERIA COM 32,00 METROS LINEARES</v>
          </cell>
        </row>
        <row r="8">
          <cell r="B8" t="str">
            <v>FUNDAÇÃO</v>
          </cell>
          <cell r="F8">
            <v>5942.2853999999988</v>
          </cell>
        </row>
        <row r="14">
          <cell r="B14" t="str">
            <v>PAREDES/REVESTIMENTO</v>
          </cell>
          <cell r="F14">
            <v>7764.6950399999987</v>
          </cell>
        </row>
        <row r="18">
          <cell r="B18" t="str">
            <v>LIMPEZA GERAL</v>
          </cell>
          <cell r="F18">
            <v>483.51599999999996</v>
          </cell>
        </row>
      </sheetData>
      <sheetData sheetId="1" refreshError="1"/>
      <sheetData sheetId="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Ç"/>
      <sheetName val="CRON"/>
      <sheetName val="BDI"/>
    </sheetNames>
    <sheetDataSet>
      <sheetData sheetId="0">
        <row r="4">
          <cell r="A4" t="str">
            <v>OBJETIVO:  CONSTRUÇÃO DE UMA GALERIA COM 43,00 METROS LINEARES</v>
          </cell>
        </row>
        <row r="8">
          <cell r="B8" t="str">
            <v>FUNDAÇÃO</v>
          </cell>
          <cell r="F8">
            <v>7986.2151599999997</v>
          </cell>
        </row>
        <row r="14">
          <cell r="B14" t="str">
            <v>PAREDES/REVESTIMENTO</v>
          </cell>
          <cell r="F14">
            <v>11903.996159999999</v>
          </cell>
        </row>
        <row r="18">
          <cell r="B18" t="str">
            <v>LIMPEZA GERAL</v>
          </cell>
          <cell r="F18">
            <v>627.26400000000001</v>
          </cell>
        </row>
      </sheetData>
      <sheetData sheetId="1" refreshError="1"/>
      <sheetData sheetId="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Ç"/>
      <sheetName val="CRON"/>
      <sheetName val="BDI"/>
    </sheetNames>
    <sheetDataSet>
      <sheetData sheetId="0">
        <row r="4">
          <cell r="A4" t="str">
            <v>OBJETIVO:  CONSTRUÇÃO DE UMA GALERIA COM 5,00 METROS LINEARES</v>
          </cell>
        </row>
        <row r="8">
          <cell r="B8" t="str">
            <v>FUNDAÇÃO</v>
          </cell>
          <cell r="F8">
            <v>1896.9021599999996</v>
          </cell>
        </row>
        <row r="14">
          <cell r="B14" t="str">
            <v>PAREDES/REVESTIMENTO</v>
          </cell>
          <cell r="F14">
            <v>2845.2312000000002</v>
          </cell>
        </row>
        <row r="18">
          <cell r="B18" t="str">
            <v>LIMPEZA GERAL</v>
          </cell>
          <cell r="F18">
            <v>130.68</v>
          </cell>
        </row>
      </sheetData>
      <sheetData sheetId="1" refreshError="1"/>
      <sheetData sheetId="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Ç"/>
      <sheetName val="CRON"/>
      <sheetName val="BDI"/>
    </sheetNames>
    <sheetDataSet>
      <sheetData sheetId="0">
        <row r="4">
          <cell r="A4" t="str">
            <v>OBJETIVO:  CONSTRUÇÃO DE UMA GALERIA COM 120,00 METROS LINEARES</v>
          </cell>
        </row>
        <row r="8">
          <cell r="B8" t="str">
            <v>FUNDAÇÃO</v>
          </cell>
          <cell r="F8">
            <v>31179.410640000002</v>
          </cell>
        </row>
        <row r="14">
          <cell r="B14" t="str">
            <v>PAREDES/REVESTIMENTO</v>
          </cell>
          <cell r="F14">
            <v>62120.620800000004</v>
          </cell>
        </row>
        <row r="18">
          <cell r="B18" t="str">
            <v>LIMPEZA GERAL</v>
          </cell>
          <cell r="F18">
            <v>1698.84</v>
          </cell>
        </row>
      </sheetData>
      <sheetData sheetId="1" refreshError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Ç"/>
      <sheetName val="CRON"/>
      <sheetName val="BDI"/>
    </sheetNames>
    <sheetDataSet>
      <sheetData sheetId="0">
        <row r="4">
          <cell r="A4" t="str">
            <v>OBJETIVO:  RESTAURAÇÃO DE PISO EM GALERIA - 200,00 METROS</v>
          </cell>
        </row>
        <row r="9">
          <cell r="B9" t="str">
            <v>INFRA ESTRUTURA</v>
          </cell>
          <cell r="F9">
            <v>19703.28</v>
          </cell>
        </row>
      </sheetData>
      <sheetData sheetId="1" refreshError="1"/>
      <sheetData sheetId="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Ç"/>
      <sheetName val="CRON"/>
      <sheetName val="BDI"/>
    </sheetNames>
    <sheetDataSet>
      <sheetData sheetId="0">
        <row r="4">
          <cell r="A4" t="str">
            <v>OBJETIVO:  RESTAURAÇÃO DE PISO EM GALERIA - 400,00 METROS</v>
          </cell>
        </row>
        <row r="9">
          <cell r="B9" t="str">
            <v>INFRA ESTRUTURA</v>
          </cell>
          <cell r="F9">
            <v>39406.559999999998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EFEEFD-4447-4246-AF1E-D3E8EBC72C67}">
  <dimension ref="A4:I25"/>
  <sheetViews>
    <sheetView workbookViewId="0">
      <selection activeCell="K25" sqref="K25"/>
    </sheetView>
  </sheetViews>
  <sheetFormatPr defaultRowHeight="15" x14ac:dyDescent="0.25"/>
  <cols>
    <col min="1" max="1" width="7.42578125" customWidth="1"/>
    <col min="2" max="2" width="55.5703125" customWidth="1"/>
    <col min="4" max="4" width="12" customWidth="1"/>
    <col min="5" max="5" width="14.85546875" customWidth="1"/>
  </cols>
  <sheetData>
    <row r="4" spans="1:5" ht="15.75" thickBot="1" x14ac:dyDescent="0.3"/>
    <row r="5" spans="1:5" ht="21.75" thickBot="1" x14ac:dyDescent="0.3">
      <c r="A5" s="52" t="s">
        <v>48</v>
      </c>
      <c r="B5" s="53"/>
      <c r="C5" s="53"/>
      <c r="D5" s="53"/>
      <c r="E5" s="54"/>
    </row>
    <row r="6" spans="1:5" x14ac:dyDescent="0.25">
      <c r="A6" s="9" t="s">
        <v>49</v>
      </c>
      <c r="B6" s="10"/>
      <c r="C6" s="15"/>
      <c r="D6" s="14"/>
      <c r="E6" s="64"/>
    </row>
    <row r="7" spans="1:5" ht="31.5" customHeight="1" x14ac:dyDescent="0.25">
      <c r="A7" s="55" t="s">
        <v>44</v>
      </c>
      <c r="B7" s="56"/>
      <c r="C7" s="56"/>
      <c r="D7" s="56"/>
      <c r="E7" s="57"/>
    </row>
    <row r="8" spans="1:5" ht="28.5" customHeight="1" x14ac:dyDescent="0.25">
      <c r="A8" s="55" t="s">
        <v>47</v>
      </c>
      <c r="B8" s="56"/>
      <c r="C8" s="56"/>
      <c r="D8" s="56"/>
      <c r="E8" s="57"/>
    </row>
    <row r="9" spans="1:5" ht="15.75" thickBot="1" x14ac:dyDescent="0.3">
      <c r="A9" s="65" t="s">
        <v>45</v>
      </c>
      <c r="B9" s="66"/>
      <c r="C9" s="66"/>
      <c r="D9" s="66"/>
      <c r="E9" s="67"/>
    </row>
    <row r="10" spans="1:5" x14ac:dyDescent="0.25">
      <c r="A10" s="68"/>
      <c r="B10" s="69" t="s">
        <v>50</v>
      </c>
      <c r="C10" s="70"/>
      <c r="D10" s="71"/>
      <c r="E10" s="72"/>
    </row>
    <row r="11" spans="1:5" x14ac:dyDescent="0.25">
      <c r="A11" s="73"/>
      <c r="B11" s="74" t="s">
        <v>51</v>
      </c>
      <c r="C11" s="75">
        <v>0.03</v>
      </c>
      <c r="D11" s="74"/>
      <c r="E11" s="76"/>
    </row>
    <row r="12" spans="1:5" x14ac:dyDescent="0.25">
      <c r="A12" s="73"/>
      <c r="B12" s="74" t="s">
        <v>52</v>
      </c>
      <c r="C12" s="75">
        <v>7.0000000000000001E-3</v>
      </c>
      <c r="D12" s="74"/>
      <c r="E12" s="76"/>
    </row>
    <row r="13" spans="1:5" x14ac:dyDescent="0.25">
      <c r="A13" s="73"/>
      <c r="B13" s="74" t="s">
        <v>53</v>
      </c>
      <c r="C13" s="77">
        <v>7.0000000000000001E-3</v>
      </c>
      <c r="D13" s="74"/>
      <c r="E13" s="76"/>
    </row>
    <row r="14" spans="1:5" x14ac:dyDescent="0.25">
      <c r="A14" s="73"/>
      <c r="B14" s="74" t="s">
        <v>54</v>
      </c>
      <c r="C14" s="75">
        <v>6.0000000000000001E-3</v>
      </c>
      <c r="D14" s="74"/>
      <c r="E14" s="76"/>
    </row>
    <row r="15" spans="1:5" x14ac:dyDescent="0.25">
      <c r="A15" s="73"/>
      <c r="B15" s="74" t="s">
        <v>55</v>
      </c>
      <c r="C15" s="75">
        <v>3.4000000000000002E-2</v>
      </c>
      <c r="D15" s="74"/>
      <c r="E15" s="76"/>
    </row>
    <row r="16" spans="1:5" ht="15.75" thickBot="1" x14ac:dyDescent="0.3">
      <c r="A16" s="73"/>
      <c r="B16" s="74" t="s">
        <v>56</v>
      </c>
      <c r="C16" s="78">
        <f>C23</f>
        <v>0.13150000000000001</v>
      </c>
      <c r="D16" s="74"/>
      <c r="E16" s="76"/>
    </row>
    <row r="17" spans="1:9" ht="15.75" thickBot="1" x14ac:dyDescent="0.3">
      <c r="A17" s="79"/>
      <c r="B17" s="80"/>
      <c r="C17" s="81"/>
      <c r="D17" s="81"/>
      <c r="E17" s="82"/>
    </row>
    <row r="18" spans="1:9" ht="15.75" thickBot="1" x14ac:dyDescent="0.3">
      <c r="A18" s="83" t="s">
        <v>57</v>
      </c>
      <c r="B18" s="84" t="s">
        <v>58</v>
      </c>
      <c r="C18" s="84"/>
      <c r="D18" s="84"/>
      <c r="E18" s="85"/>
    </row>
    <row r="19" spans="1:9" x14ac:dyDescent="0.25">
      <c r="A19" s="86" t="s">
        <v>59</v>
      </c>
      <c r="B19" s="87" t="s">
        <v>60</v>
      </c>
      <c r="C19" s="75">
        <v>0.05</v>
      </c>
      <c r="D19" s="88"/>
      <c r="E19" s="89"/>
    </row>
    <row r="20" spans="1:9" x14ac:dyDescent="0.25">
      <c r="A20" s="86" t="s">
        <v>61</v>
      </c>
      <c r="B20" s="87" t="s">
        <v>62</v>
      </c>
      <c r="C20" s="75">
        <v>6.4999999999999997E-3</v>
      </c>
      <c r="D20" s="88"/>
      <c r="E20" s="89"/>
    </row>
    <row r="21" spans="1:9" x14ac:dyDescent="0.25">
      <c r="A21" s="86" t="s">
        <v>63</v>
      </c>
      <c r="B21" s="87" t="s">
        <v>64</v>
      </c>
      <c r="C21" s="75">
        <v>0.03</v>
      </c>
      <c r="D21" s="88"/>
      <c r="E21" s="89"/>
    </row>
    <row r="22" spans="1:9" ht="15.75" thickBot="1" x14ac:dyDescent="0.3">
      <c r="A22" s="90" t="s">
        <v>65</v>
      </c>
      <c r="B22" s="91" t="s">
        <v>66</v>
      </c>
      <c r="C22" s="92">
        <v>4.4999999999999998E-2</v>
      </c>
      <c r="D22" s="93"/>
      <c r="E22" s="94"/>
    </row>
    <row r="23" spans="1:9" ht="15.75" thickBot="1" x14ac:dyDescent="0.3">
      <c r="A23" s="95"/>
      <c r="B23" s="88"/>
      <c r="C23" s="96">
        <f>SUM(C19:C22)</f>
        <v>0.13150000000000001</v>
      </c>
      <c r="D23" s="88"/>
      <c r="E23" s="89"/>
    </row>
    <row r="24" spans="1:9" ht="15.75" thickBot="1" x14ac:dyDescent="0.3">
      <c r="A24" s="97" t="s">
        <v>67</v>
      </c>
      <c r="B24" s="98"/>
      <c r="C24" s="98"/>
      <c r="D24" s="98"/>
      <c r="E24" s="99"/>
      <c r="F24" s="88"/>
      <c r="G24" s="88"/>
      <c r="H24" s="88"/>
      <c r="I24" s="88"/>
    </row>
    <row r="25" spans="1:9" ht="67.5" customHeight="1" thickBot="1" x14ac:dyDescent="0.3">
      <c r="A25" s="100"/>
      <c r="B25" s="101"/>
      <c r="C25" s="102">
        <f>ROUND((((1+C11+C12+C13)*(1+C14)*(1+C15))/(1-C16))-1,3)</f>
        <v>0.25</v>
      </c>
      <c r="D25" s="101"/>
      <c r="E25" s="103"/>
    </row>
  </sheetData>
  <mergeCells count="5">
    <mergeCell ref="A5:E5"/>
    <mergeCell ref="A7:E7"/>
    <mergeCell ref="A8:E8"/>
    <mergeCell ref="A9:E9"/>
    <mergeCell ref="A24:E24"/>
  </mergeCells>
  <pageMargins left="1.1299999999999999" right="0.23622047244094491" top="0.78740157480314965" bottom="0.78740157480314965" header="0.31496062992125984" footer="0.31496062992125984"/>
  <pageSetup paperSize="9" orientation="landscape" horizontalDpi="0" verticalDpi="0" r:id="rId1"/>
  <headerFooter>
    <oddHeader>&amp;C&amp;G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52"/>
  <sheetViews>
    <sheetView tabSelected="1" view="pageBreakPreview" zoomScale="75" zoomScaleNormal="85" zoomScaleSheetLayoutView="75" workbookViewId="0">
      <selection activeCell="H41" sqref="H41"/>
    </sheetView>
  </sheetViews>
  <sheetFormatPr defaultRowHeight="15" x14ac:dyDescent="0.25"/>
  <cols>
    <col min="1" max="1" width="6.85546875" style="2" customWidth="1"/>
    <col min="2" max="2" width="76.42578125" style="1" bestFit="1" customWidth="1"/>
    <col min="3" max="3" width="9.140625" style="16"/>
    <col min="4" max="4" width="9.140625" style="13"/>
    <col min="5" max="5" width="15" style="17" customWidth="1"/>
    <col min="6" max="6" width="19" customWidth="1"/>
    <col min="11" max="11" width="12.85546875" bestFit="1" customWidth="1"/>
  </cols>
  <sheetData>
    <row r="1" spans="1:11" ht="15.75" thickBot="1" x14ac:dyDescent="0.3">
      <c r="A1" s="44"/>
      <c r="B1" s="45"/>
      <c r="C1" s="46"/>
      <c r="D1" s="47"/>
      <c r="E1" s="48"/>
      <c r="F1" s="37"/>
    </row>
    <row r="2" spans="1:11" ht="21.75" thickBot="1" x14ac:dyDescent="0.3">
      <c r="A2" s="52" t="s">
        <v>14</v>
      </c>
      <c r="B2" s="53"/>
      <c r="C2" s="53"/>
      <c r="D2" s="53"/>
      <c r="E2" s="53"/>
      <c r="F2" s="54"/>
    </row>
    <row r="3" spans="1:11" x14ac:dyDescent="0.25">
      <c r="A3" s="9" t="s">
        <v>43</v>
      </c>
      <c r="B3" s="10"/>
      <c r="C3" s="15"/>
      <c r="D3" s="14"/>
      <c r="E3" s="18"/>
      <c r="F3" s="11" t="s">
        <v>13</v>
      </c>
    </row>
    <row r="4" spans="1:11" ht="30" customHeight="1" x14ac:dyDescent="0.25">
      <c r="A4" s="55" t="s">
        <v>44</v>
      </c>
      <c r="B4" s="56"/>
      <c r="C4" s="56"/>
      <c r="D4" s="56"/>
      <c r="E4" s="56"/>
      <c r="F4" s="57"/>
      <c r="H4">
        <v>1.2</v>
      </c>
    </row>
    <row r="5" spans="1:11" x14ac:dyDescent="0.25">
      <c r="A5" s="58" t="s">
        <v>47</v>
      </c>
      <c r="B5" s="59"/>
      <c r="C5" s="59"/>
      <c r="D5" s="59"/>
      <c r="E5" s="59"/>
      <c r="F5" s="60"/>
    </row>
    <row r="6" spans="1:11" ht="15.75" thickBot="1" x14ac:dyDescent="0.3">
      <c r="A6" s="24" t="s">
        <v>45</v>
      </c>
      <c r="B6" s="22"/>
      <c r="C6" s="22"/>
      <c r="D6" s="22"/>
      <c r="E6" s="22"/>
      <c r="F6" s="23" t="s">
        <v>19</v>
      </c>
    </row>
    <row r="7" spans="1:11" ht="21.75" thickBot="1" x14ac:dyDescent="0.3">
      <c r="A7" s="61" t="s">
        <v>46</v>
      </c>
      <c r="B7" s="62"/>
      <c r="C7" s="62"/>
      <c r="D7" s="62"/>
      <c r="E7" s="62"/>
      <c r="F7" s="63"/>
    </row>
    <row r="8" spans="1:11" x14ac:dyDescent="0.25">
      <c r="A8" s="3" t="s">
        <v>0</v>
      </c>
      <c r="B8" s="4" t="s">
        <v>1</v>
      </c>
      <c r="C8" s="4" t="s">
        <v>2</v>
      </c>
      <c r="D8" s="12" t="s">
        <v>3</v>
      </c>
      <c r="E8" s="19" t="s">
        <v>4</v>
      </c>
      <c r="F8" s="5" t="s">
        <v>5</v>
      </c>
    </row>
    <row r="9" spans="1:11" x14ac:dyDescent="0.25">
      <c r="A9" s="28" t="s">
        <v>6</v>
      </c>
      <c r="B9" s="6" t="s">
        <v>20</v>
      </c>
      <c r="C9" s="29"/>
      <c r="D9" s="30"/>
      <c r="E9" s="31"/>
      <c r="F9" s="20">
        <f>SUM(F10:F12)</f>
        <v>35223.024000000005</v>
      </c>
    </row>
    <row r="10" spans="1:11" x14ac:dyDescent="0.25">
      <c r="A10" s="7" t="s">
        <v>15</v>
      </c>
      <c r="B10" s="32" t="s">
        <v>21</v>
      </c>
      <c r="C10" s="33">
        <v>1</v>
      </c>
      <c r="D10" s="33" t="s">
        <v>23</v>
      </c>
      <c r="E10" s="34">
        <f>SUM(H4*H10)</f>
        <v>7430.4479999999994</v>
      </c>
      <c r="F10" s="35">
        <f>SUM(C10*E10)</f>
        <v>7430.4479999999994</v>
      </c>
      <c r="H10" s="25">
        <v>6192.04</v>
      </c>
      <c r="K10" s="34"/>
    </row>
    <row r="11" spans="1:11" x14ac:dyDescent="0.25">
      <c r="A11" s="7" t="s">
        <v>7</v>
      </c>
      <c r="B11" s="32" t="s">
        <v>26</v>
      </c>
      <c r="C11" s="33">
        <v>3</v>
      </c>
      <c r="D11" s="33" t="s">
        <v>28</v>
      </c>
      <c r="E11" s="34">
        <f>SUM(H4*H11)</f>
        <v>4229.28</v>
      </c>
      <c r="F11" s="35">
        <f>SUM(C11*E11)</f>
        <v>12687.84</v>
      </c>
      <c r="H11" s="25">
        <v>3524.4</v>
      </c>
    </row>
    <row r="12" spans="1:11" x14ac:dyDescent="0.25">
      <c r="A12" s="7" t="s">
        <v>25</v>
      </c>
      <c r="B12" s="32" t="s">
        <v>27</v>
      </c>
      <c r="C12" s="33">
        <v>24</v>
      </c>
      <c r="D12" s="33" t="s">
        <v>29</v>
      </c>
      <c r="E12" s="34">
        <f>SUM(H4*H12)</f>
        <v>629.36400000000003</v>
      </c>
      <c r="F12" s="35">
        <f>SUM(C12*E12)</f>
        <v>15104.736000000001</v>
      </c>
      <c r="H12" s="25">
        <v>524.47</v>
      </c>
    </row>
    <row r="13" spans="1:11" x14ac:dyDescent="0.25">
      <c r="A13" s="28" t="s">
        <v>8</v>
      </c>
      <c r="B13" s="6" t="s">
        <v>30</v>
      </c>
      <c r="C13" s="30"/>
      <c r="D13" s="30"/>
      <c r="E13" s="31"/>
      <c r="F13" s="20">
        <f>SUM(F14:F22)</f>
        <v>268395.46999999997</v>
      </c>
      <c r="H13" s="25"/>
    </row>
    <row r="14" spans="1:11" x14ac:dyDescent="0.25">
      <c r="A14" s="7" t="s">
        <v>9</v>
      </c>
      <c r="B14" s="32" t="s">
        <v>31</v>
      </c>
      <c r="C14" s="33">
        <v>1</v>
      </c>
      <c r="D14" s="33" t="s">
        <v>24</v>
      </c>
      <c r="E14" s="34">
        <v>19582.490000000002</v>
      </c>
      <c r="F14" s="35">
        <f t="shared" ref="F14:F20" si="0">SUM(C14*E14)</f>
        <v>19582.490000000002</v>
      </c>
      <c r="H14" s="25">
        <v>26.55</v>
      </c>
    </row>
    <row r="15" spans="1:11" x14ac:dyDescent="0.25">
      <c r="A15" s="7" t="s">
        <v>10</v>
      </c>
      <c r="B15" s="32" t="s">
        <v>32</v>
      </c>
      <c r="C15" s="33">
        <v>1</v>
      </c>
      <c r="D15" s="33" t="s">
        <v>24</v>
      </c>
      <c r="E15" s="34">
        <v>46639.6</v>
      </c>
      <c r="F15" s="35">
        <f t="shared" si="0"/>
        <v>46639.6</v>
      </c>
      <c r="H15" s="25">
        <v>61.33</v>
      </c>
    </row>
    <row r="16" spans="1:11" x14ac:dyDescent="0.25">
      <c r="A16" s="7" t="s">
        <v>16</v>
      </c>
      <c r="B16" s="32" t="s">
        <v>33</v>
      </c>
      <c r="C16" s="33">
        <v>1</v>
      </c>
      <c r="D16" s="33" t="s">
        <v>24</v>
      </c>
      <c r="E16" s="34">
        <v>8483.8799999999992</v>
      </c>
      <c r="F16" s="35">
        <f t="shared" si="0"/>
        <v>8483.8799999999992</v>
      </c>
      <c r="H16" s="25">
        <v>8.16</v>
      </c>
    </row>
    <row r="17" spans="1:8" x14ac:dyDescent="0.25">
      <c r="A17" s="7" t="s">
        <v>17</v>
      </c>
      <c r="B17" s="32" t="s">
        <v>34</v>
      </c>
      <c r="C17" s="33">
        <v>1</v>
      </c>
      <c r="D17" s="33" t="s">
        <v>24</v>
      </c>
      <c r="E17" s="34">
        <v>14190.5</v>
      </c>
      <c r="F17" s="35">
        <f t="shared" si="0"/>
        <v>14190.5</v>
      </c>
      <c r="H17" s="25">
        <v>28.61</v>
      </c>
    </row>
    <row r="18" spans="1:8" x14ac:dyDescent="0.25">
      <c r="A18" s="7" t="s">
        <v>18</v>
      </c>
      <c r="B18" s="32" t="s">
        <v>35</v>
      </c>
      <c r="C18" s="33">
        <v>1</v>
      </c>
      <c r="D18" s="33" t="s">
        <v>24</v>
      </c>
      <c r="E18" s="34">
        <v>20517.48</v>
      </c>
      <c r="F18" s="35">
        <f t="shared" si="0"/>
        <v>20517.48</v>
      </c>
      <c r="H18">
        <v>5.1100000000000003</v>
      </c>
    </row>
    <row r="19" spans="1:8" x14ac:dyDescent="0.25">
      <c r="A19" s="7" t="s">
        <v>22</v>
      </c>
      <c r="B19" s="32" t="s">
        <v>36</v>
      </c>
      <c r="C19" s="33">
        <v>1</v>
      </c>
      <c r="D19" s="33" t="s">
        <v>24</v>
      </c>
      <c r="E19" s="34">
        <v>4872.8100000000004</v>
      </c>
      <c r="F19" s="35">
        <f t="shared" si="0"/>
        <v>4872.8100000000004</v>
      </c>
      <c r="H19" s="26">
        <v>2.95</v>
      </c>
    </row>
    <row r="20" spans="1:8" x14ac:dyDescent="0.25">
      <c r="A20" s="7" t="s">
        <v>40</v>
      </c>
      <c r="B20" s="32" t="s">
        <v>37</v>
      </c>
      <c r="C20" s="33">
        <v>1</v>
      </c>
      <c r="D20" s="33" t="s">
        <v>24</v>
      </c>
      <c r="E20" s="34">
        <v>94998.87</v>
      </c>
      <c r="F20" s="35">
        <f t="shared" si="0"/>
        <v>94998.87</v>
      </c>
      <c r="H20" s="26"/>
    </row>
    <row r="21" spans="1:8" x14ac:dyDescent="0.25">
      <c r="A21" s="7" t="s">
        <v>41</v>
      </c>
      <c r="B21" s="32" t="s">
        <v>38</v>
      </c>
      <c r="C21" s="33">
        <v>1</v>
      </c>
      <c r="D21" s="33" t="s">
        <v>24</v>
      </c>
      <c r="E21" s="34">
        <v>19703.28</v>
      </c>
      <c r="F21" s="35">
        <f t="shared" ref="F21:F22" si="1">SUM(C21*E21)</f>
        <v>19703.28</v>
      </c>
      <c r="H21" s="25">
        <v>72.64</v>
      </c>
    </row>
    <row r="22" spans="1:8" x14ac:dyDescent="0.25">
      <c r="A22" s="7" t="s">
        <v>42</v>
      </c>
      <c r="B22" s="32" t="s">
        <v>39</v>
      </c>
      <c r="C22" s="33">
        <v>1</v>
      </c>
      <c r="D22" s="33" t="s">
        <v>24</v>
      </c>
      <c r="E22" s="34">
        <v>39406.559999999998</v>
      </c>
      <c r="F22" s="35">
        <f t="shared" si="1"/>
        <v>39406.559999999998</v>
      </c>
      <c r="H22" s="27">
        <v>16.32</v>
      </c>
    </row>
    <row r="23" spans="1:8" x14ac:dyDescent="0.25">
      <c r="A23" s="7"/>
      <c r="B23" s="32"/>
      <c r="C23" s="33"/>
      <c r="D23" s="33"/>
      <c r="E23" s="34"/>
      <c r="F23" s="35"/>
      <c r="H23" s="25">
        <v>1505.23</v>
      </c>
    </row>
    <row r="24" spans="1:8" x14ac:dyDescent="0.25">
      <c r="A24" s="7"/>
      <c r="B24" s="32"/>
      <c r="C24" s="33"/>
      <c r="D24" s="33"/>
      <c r="E24" s="34"/>
      <c r="F24" s="35"/>
      <c r="H24" s="25">
        <v>3098.35</v>
      </c>
    </row>
    <row r="25" spans="1:8" x14ac:dyDescent="0.25">
      <c r="A25" s="7"/>
      <c r="B25" s="32"/>
      <c r="C25" s="33"/>
      <c r="D25" s="33"/>
      <c r="E25" s="34"/>
      <c r="F25" s="35"/>
      <c r="H25" s="25">
        <v>811.12</v>
      </c>
    </row>
    <row r="26" spans="1:8" x14ac:dyDescent="0.25">
      <c r="A26" s="7"/>
      <c r="B26" s="40"/>
      <c r="C26" s="33"/>
      <c r="D26" s="33"/>
      <c r="E26" s="34"/>
      <c r="F26" s="35"/>
      <c r="H26">
        <v>496.5</v>
      </c>
    </row>
    <row r="27" spans="1:8" x14ac:dyDescent="0.25">
      <c r="A27" s="7"/>
      <c r="B27" s="40"/>
      <c r="C27" s="33"/>
      <c r="D27" s="33"/>
      <c r="E27" s="34"/>
      <c r="F27" s="35"/>
      <c r="H27">
        <v>1020.29</v>
      </c>
    </row>
    <row r="28" spans="1:8" x14ac:dyDescent="0.25">
      <c r="A28" s="7"/>
      <c r="B28" s="32"/>
      <c r="C28" s="33"/>
      <c r="D28" s="33"/>
      <c r="E28" s="34"/>
      <c r="F28" s="35"/>
      <c r="H28">
        <v>79.25</v>
      </c>
    </row>
    <row r="29" spans="1:8" x14ac:dyDescent="0.25">
      <c r="A29" s="7"/>
      <c r="B29" s="32"/>
      <c r="C29" s="33"/>
      <c r="D29" s="33"/>
      <c r="E29" s="34"/>
      <c r="F29" s="35"/>
      <c r="H29">
        <v>118.53</v>
      </c>
    </row>
    <row r="30" spans="1:8" x14ac:dyDescent="0.25">
      <c r="A30" s="7"/>
      <c r="B30" s="32"/>
      <c r="C30" s="33"/>
      <c r="D30" s="33"/>
      <c r="E30" s="34"/>
      <c r="F30" s="35"/>
      <c r="H30">
        <v>11.69</v>
      </c>
    </row>
    <row r="31" spans="1:8" x14ac:dyDescent="0.25">
      <c r="A31" s="7"/>
      <c r="B31" s="32"/>
      <c r="C31" s="33"/>
      <c r="D31" s="33"/>
      <c r="E31" s="34"/>
      <c r="F31" s="35"/>
      <c r="H31">
        <v>47.73</v>
      </c>
    </row>
    <row r="32" spans="1:8" x14ac:dyDescent="0.25">
      <c r="A32" s="7"/>
      <c r="B32" s="32"/>
      <c r="C32" s="33"/>
      <c r="D32" s="33"/>
      <c r="E32" s="34"/>
      <c r="F32" s="35"/>
      <c r="H32">
        <v>88.79</v>
      </c>
    </row>
    <row r="33" spans="1:6" x14ac:dyDescent="0.25">
      <c r="A33" s="7"/>
      <c r="B33" s="32"/>
      <c r="C33" s="33"/>
      <c r="D33" s="33"/>
      <c r="E33" s="34"/>
      <c r="F33" s="35"/>
    </row>
    <row r="34" spans="1:6" x14ac:dyDescent="0.25">
      <c r="A34" s="41"/>
      <c r="B34" s="43"/>
      <c r="C34" s="49"/>
      <c r="D34" s="49"/>
      <c r="E34" s="50"/>
      <c r="F34" s="51"/>
    </row>
    <row r="35" spans="1:6" x14ac:dyDescent="0.25">
      <c r="A35" s="41"/>
      <c r="B35" s="43"/>
      <c r="C35" s="49"/>
      <c r="D35" s="49"/>
      <c r="E35" s="50"/>
      <c r="F35" s="51"/>
    </row>
    <row r="36" spans="1:6" x14ac:dyDescent="0.25">
      <c r="A36" s="41"/>
      <c r="B36" s="43"/>
      <c r="C36" s="49"/>
      <c r="D36" s="49"/>
      <c r="E36" s="50"/>
      <c r="F36" s="51"/>
    </row>
    <row r="37" spans="1:6" x14ac:dyDescent="0.25">
      <c r="A37" s="41"/>
      <c r="B37" s="43"/>
      <c r="C37" s="49"/>
      <c r="D37" s="49"/>
      <c r="E37" s="50"/>
      <c r="F37" s="51"/>
    </row>
    <row r="38" spans="1:6" x14ac:dyDescent="0.25">
      <c r="A38" s="41"/>
      <c r="B38" s="43"/>
      <c r="C38" s="49"/>
      <c r="D38" s="49"/>
      <c r="E38" s="50"/>
      <c r="F38" s="51"/>
    </row>
    <row r="39" spans="1:6" x14ac:dyDescent="0.25">
      <c r="A39" s="41"/>
      <c r="B39" s="43"/>
      <c r="C39" s="49"/>
      <c r="D39" s="49"/>
      <c r="E39" s="50"/>
      <c r="F39" s="51"/>
    </row>
    <row r="40" spans="1:6" x14ac:dyDescent="0.25">
      <c r="A40" s="41"/>
      <c r="B40" s="43"/>
      <c r="C40" s="49"/>
      <c r="D40" s="49"/>
      <c r="E40" s="50"/>
      <c r="F40" s="51"/>
    </row>
    <row r="41" spans="1:6" x14ac:dyDescent="0.25">
      <c r="A41" s="41"/>
      <c r="B41" s="43"/>
      <c r="C41" s="49"/>
      <c r="D41" s="49"/>
      <c r="E41" s="50"/>
      <c r="F41" s="51"/>
    </row>
    <row r="42" spans="1:6" x14ac:dyDescent="0.25">
      <c r="A42" s="41"/>
      <c r="B42" s="43"/>
      <c r="C42" s="49"/>
      <c r="D42" s="49"/>
      <c r="E42" s="50"/>
      <c r="F42" s="51"/>
    </row>
    <row r="43" spans="1:6" x14ac:dyDescent="0.25">
      <c r="A43" s="41"/>
      <c r="B43" s="43"/>
      <c r="C43" s="49"/>
      <c r="D43" s="49"/>
      <c r="E43" s="50"/>
      <c r="F43" s="51"/>
    </row>
    <row r="44" spans="1:6" x14ac:dyDescent="0.25">
      <c r="A44" s="41"/>
      <c r="B44" s="43"/>
      <c r="C44" s="49"/>
      <c r="D44" s="49"/>
      <c r="E44" s="50"/>
      <c r="F44" s="51"/>
    </row>
    <row r="45" spans="1:6" x14ac:dyDescent="0.25">
      <c r="A45" s="41"/>
      <c r="B45" s="43"/>
      <c r="C45" s="49"/>
      <c r="D45" s="49"/>
      <c r="E45" s="50"/>
      <c r="F45" s="51"/>
    </row>
    <row r="46" spans="1:6" x14ac:dyDescent="0.25">
      <c r="A46" s="41"/>
      <c r="B46" s="43"/>
      <c r="C46" s="49"/>
      <c r="D46" s="49"/>
      <c r="E46" s="50"/>
      <c r="F46" s="51"/>
    </row>
    <row r="47" spans="1:6" x14ac:dyDescent="0.25">
      <c r="A47" s="41"/>
      <c r="B47" s="43"/>
      <c r="C47" s="49"/>
      <c r="D47" s="49"/>
      <c r="E47" s="50"/>
      <c r="F47" s="51"/>
    </row>
    <row r="48" spans="1:6" x14ac:dyDescent="0.25">
      <c r="A48" s="41"/>
      <c r="B48" s="43"/>
      <c r="C48" s="49"/>
      <c r="D48" s="49"/>
      <c r="E48" s="50"/>
      <c r="F48" s="51"/>
    </row>
    <row r="49" spans="1:6" x14ac:dyDescent="0.25">
      <c r="A49" s="41"/>
      <c r="B49" s="43"/>
      <c r="C49" s="49"/>
      <c r="D49" s="49"/>
      <c r="E49" s="50"/>
      <c r="F49" s="51"/>
    </row>
    <row r="50" spans="1:6" x14ac:dyDescent="0.25">
      <c r="A50" s="41"/>
      <c r="B50" s="43"/>
      <c r="C50" s="49"/>
      <c r="D50" s="49"/>
      <c r="E50" s="50"/>
      <c r="F50" s="51"/>
    </row>
    <row r="51" spans="1:6" x14ac:dyDescent="0.25">
      <c r="A51" s="41"/>
      <c r="B51" s="42"/>
      <c r="C51" s="49"/>
      <c r="D51" s="49"/>
      <c r="E51" s="50"/>
      <c r="F51" s="51"/>
    </row>
    <row r="52" spans="1:6" ht="15.75" thickBot="1" x14ac:dyDescent="0.3">
      <c r="A52" s="38"/>
      <c r="B52" s="8" t="s">
        <v>11</v>
      </c>
      <c r="C52" s="39"/>
      <c r="D52" s="39"/>
      <c r="E52" s="36" t="s">
        <v>12</v>
      </c>
      <c r="F52" s="21">
        <f>SUM(F9,F13)</f>
        <v>303618.49399999995</v>
      </c>
    </row>
  </sheetData>
  <mergeCells count="4">
    <mergeCell ref="A2:F2"/>
    <mergeCell ref="A4:F4"/>
    <mergeCell ref="A5:F5"/>
    <mergeCell ref="A7:F7"/>
  </mergeCells>
  <phoneticPr fontId="7" type="noConversion"/>
  <pageMargins left="0.23622047244094491" right="0.23622047244094491" top="1.58" bottom="0.74803149606299213" header="0.31496062992125984" footer="0.31496062992125984"/>
  <pageSetup paperSize="9" scale="73" fitToHeight="0" orientation="portrait" r:id="rId1"/>
  <headerFooter>
    <oddHeader>&amp;C&amp;G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A0C260-1A45-45BA-8DCB-DDFE5C648F5B}">
  <sheetPr>
    <pageSetUpPr fitToPage="1"/>
  </sheetPr>
  <dimension ref="A1:H52"/>
  <sheetViews>
    <sheetView view="pageBreakPreview" zoomScale="75" zoomScaleNormal="85" zoomScaleSheetLayoutView="75" workbookViewId="0">
      <selection activeCell="K32" sqref="K32"/>
    </sheetView>
  </sheetViews>
  <sheetFormatPr defaultRowHeight="15" x14ac:dyDescent="0.25"/>
  <cols>
    <col min="1" max="1" width="6.85546875" style="2" customWidth="1"/>
    <col min="2" max="2" width="56.85546875" style="1" customWidth="1"/>
    <col min="3" max="3" width="9.140625" style="16"/>
    <col min="4" max="4" width="9.140625" style="13"/>
    <col min="5" max="5" width="15" style="17" customWidth="1"/>
    <col min="6" max="6" width="19" customWidth="1"/>
  </cols>
  <sheetData>
    <row r="1" spans="1:8" ht="15.75" thickBot="1" x14ac:dyDescent="0.3">
      <c r="A1" s="44"/>
      <c r="B1" s="45"/>
      <c r="C1" s="46"/>
      <c r="D1" s="47"/>
      <c r="E1" s="48"/>
      <c r="F1" s="37"/>
    </row>
    <row r="2" spans="1:8" ht="21.75" thickBot="1" x14ac:dyDescent="0.3">
      <c r="A2" s="52" t="s">
        <v>14</v>
      </c>
      <c r="B2" s="53"/>
      <c r="C2" s="53"/>
      <c r="D2" s="53"/>
      <c r="E2" s="53"/>
      <c r="F2" s="54"/>
    </row>
    <row r="3" spans="1:8" x14ac:dyDescent="0.25">
      <c r="A3" s="9" t="s">
        <v>68</v>
      </c>
      <c r="B3" s="10"/>
      <c r="C3" s="15"/>
      <c r="D3" s="14"/>
      <c r="E3" s="18"/>
      <c r="F3" s="11" t="s">
        <v>13</v>
      </c>
    </row>
    <row r="4" spans="1:8" ht="30" customHeight="1" x14ac:dyDescent="0.25">
      <c r="A4" s="55" t="s">
        <v>69</v>
      </c>
      <c r="B4" s="56"/>
      <c r="C4" s="56"/>
      <c r="D4" s="56"/>
      <c r="E4" s="56"/>
      <c r="F4" s="57"/>
      <c r="H4">
        <v>1.2</v>
      </c>
    </row>
    <row r="5" spans="1:8" x14ac:dyDescent="0.25">
      <c r="A5" s="58" t="s">
        <v>70</v>
      </c>
      <c r="B5" s="59"/>
      <c r="C5" s="59"/>
      <c r="D5" s="59"/>
      <c r="E5" s="59"/>
      <c r="F5" s="60"/>
    </row>
    <row r="6" spans="1:8" ht="15.75" thickBot="1" x14ac:dyDescent="0.3">
      <c r="A6" s="24" t="s">
        <v>45</v>
      </c>
      <c r="B6" s="22"/>
      <c r="C6" s="22"/>
      <c r="D6" s="22"/>
      <c r="E6" s="22"/>
      <c r="F6" s="23" t="s">
        <v>19</v>
      </c>
    </row>
    <row r="7" spans="1:8" x14ac:dyDescent="0.25">
      <c r="A7" s="3" t="s">
        <v>0</v>
      </c>
      <c r="B7" s="4" t="s">
        <v>1</v>
      </c>
      <c r="C7" s="4" t="s">
        <v>2</v>
      </c>
      <c r="D7" s="12" t="s">
        <v>3</v>
      </c>
      <c r="E7" s="19" t="s">
        <v>4</v>
      </c>
      <c r="F7" s="5" t="s">
        <v>5</v>
      </c>
    </row>
    <row r="8" spans="1:8" x14ac:dyDescent="0.25">
      <c r="A8" s="28" t="s">
        <v>6</v>
      </c>
      <c r="B8" s="6" t="s">
        <v>71</v>
      </c>
      <c r="C8" s="29"/>
      <c r="D8" s="30"/>
      <c r="E8" s="31"/>
      <c r="F8" s="20">
        <f>SUM(F9:F12)</f>
        <v>6889.8047999999999</v>
      </c>
    </row>
    <row r="9" spans="1:8" x14ac:dyDescent="0.25">
      <c r="A9" s="7" t="s">
        <v>15</v>
      </c>
      <c r="B9" s="32" t="s">
        <v>72</v>
      </c>
      <c r="C9" s="33">
        <v>13.32</v>
      </c>
      <c r="D9" s="33" t="s">
        <v>73</v>
      </c>
      <c r="E9" s="34">
        <f>SUM($H$4*H9)</f>
        <v>87.167999999999992</v>
      </c>
      <c r="F9" s="35">
        <f>SUM(C9*E9)</f>
        <v>1161.0777599999999</v>
      </c>
      <c r="H9" s="25">
        <v>72.64</v>
      </c>
    </row>
    <row r="10" spans="1:8" x14ac:dyDescent="0.25">
      <c r="A10" s="7" t="s">
        <v>7</v>
      </c>
      <c r="B10" s="32" t="s">
        <v>74</v>
      </c>
      <c r="C10" s="33">
        <v>2.2200000000000002</v>
      </c>
      <c r="D10" s="33" t="s">
        <v>73</v>
      </c>
      <c r="E10" s="34">
        <f t="shared" ref="E10:E12" si="0">SUM($H$4*H10)</f>
        <v>973.34399999999994</v>
      </c>
      <c r="F10" s="35">
        <f t="shared" ref="F10:F12" si="1">SUM(C10*E10)</f>
        <v>2160.82368</v>
      </c>
      <c r="H10" s="25">
        <v>811.12</v>
      </c>
    </row>
    <row r="11" spans="1:8" x14ac:dyDescent="0.25">
      <c r="A11" s="7" t="s">
        <v>25</v>
      </c>
      <c r="B11" s="32" t="s">
        <v>75</v>
      </c>
      <c r="C11" s="33">
        <v>0.34</v>
      </c>
      <c r="D11" s="33" t="s">
        <v>73</v>
      </c>
      <c r="E11" s="34">
        <f t="shared" si="0"/>
        <v>4061.2919999999995</v>
      </c>
      <c r="F11" s="35">
        <f t="shared" si="1"/>
        <v>1380.8392799999999</v>
      </c>
      <c r="H11" s="25">
        <v>3384.41</v>
      </c>
    </row>
    <row r="12" spans="1:8" x14ac:dyDescent="0.25">
      <c r="A12" s="7" t="s">
        <v>76</v>
      </c>
      <c r="B12" s="32" t="s">
        <v>77</v>
      </c>
      <c r="C12" s="33">
        <v>2.2200000000000002</v>
      </c>
      <c r="D12" s="33" t="s">
        <v>73</v>
      </c>
      <c r="E12" s="34">
        <f t="shared" si="0"/>
        <v>985.16399999999999</v>
      </c>
      <c r="F12" s="35">
        <f t="shared" si="1"/>
        <v>2187.0640800000001</v>
      </c>
      <c r="H12" s="25">
        <v>820.97</v>
      </c>
    </row>
    <row r="13" spans="1:8" x14ac:dyDescent="0.25">
      <c r="A13" s="7" t="s">
        <v>78</v>
      </c>
      <c r="B13" s="32"/>
      <c r="C13" s="33"/>
      <c r="D13" s="33"/>
      <c r="E13" s="34"/>
      <c r="F13" s="35"/>
      <c r="H13" s="25"/>
    </row>
    <row r="14" spans="1:8" x14ac:dyDescent="0.25">
      <c r="A14" s="28" t="s">
        <v>8</v>
      </c>
      <c r="B14" s="6" t="s">
        <v>79</v>
      </c>
      <c r="C14" s="30"/>
      <c r="D14" s="30"/>
      <c r="E14" s="31"/>
      <c r="F14" s="20">
        <f>SUM(F15:F17)</f>
        <v>12143.826239999999</v>
      </c>
      <c r="H14" s="25"/>
    </row>
    <row r="15" spans="1:8" x14ac:dyDescent="0.25">
      <c r="A15" s="7" t="s">
        <v>9</v>
      </c>
      <c r="B15" s="32" t="s">
        <v>80</v>
      </c>
      <c r="C15" s="33">
        <v>44.4</v>
      </c>
      <c r="D15" s="33" t="s">
        <v>81</v>
      </c>
      <c r="E15" s="34">
        <f>SUM($H$4*H15)</f>
        <v>114.264</v>
      </c>
      <c r="F15" s="35">
        <f>SUM(C15*E15)</f>
        <v>5073.3215999999993</v>
      </c>
      <c r="H15" s="25">
        <v>95.22</v>
      </c>
    </row>
    <row r="16" spans="1:8" x14ac:dyDescent="0.25">
      <c r="A16" s="7" t="s">
        <v>10</v>
      </c>
      <c r="B16" s="32" t="s">
        <v>82</v>
      </c>
      <c r="C16" s="33">
        <v>99.16</v>
      </c>
      <c r="D16" s="33" t="s">
        <v>81</v>
      </c>
      <c r="E16" s="34">
        <f>SUM($H$4*H16)</f>
        <v>14.027999999999999</v>
      </c>
      <c r="F16" s="35">
        <f>SUM(C16*E16)</f>
        <v>1391.0164799999998</v>
      </c>
      <c r="H16" s="25">
        <v>11.69</v>
      </c>
    </row>
    <row r="17" spans="1:8" x14ac:dyDescent="0.25">
      <c r="A17" s="7" t="s">
        <v>16</v>
      </c>
      <c r="B17" s="32" t="s">
        <v>83</v>
      </c>
      <c r="C17" s="33">
        <v>99.16</v>
      </c>
      <c r="D17" s="33" t="s">
        <v>81</v>
      </c>
      <c r="E17" s="34">
        <f>SUM($H$4*H17)</f>
        <v>57.275999999999996</v>
      </c>
      <c r="F17" s="35">
        <f>SUM(C17*E17)</f>
        <v>5679.4881599999999</v>
      </c>
      <c r="H17" s="25">
        <v>47.73</v>
      </c>
    </row>
    <row r="18" spans="1:8" x14ac:dyDescent="0.25">
      <c r="A18" s="28" t="s">
        <v>84</v>
      </c>
      <c r="B18" s="6" t="s">
        <v>85</v>
      </c>
      <c r="C18" s="30"/>
      <c r="D18" s="30"/>
      <c r="E18" s="31"/>
      <c r="F18" s="20">
        <f>SUM(F19:F19)</f>
        <v>548.85599999999999</v>
      </c>
    </row>
    <row r="19" spans="1:8" x14ac:dyDescent="0.25">
      <c r="A19" s="41" t="s">
        <v>86</v>
      </c>
      <c r="B19" s="43" t="s">
        <v>87</v>
      </c>
      <c r="C19" s="49">
        <v>63</v>
      </c>
      <c r="D19" s="49" t="s">
        <v>81</v>
      </c>
      <c r="E19" s="34">
        <f>SUM($H$4*H19)</f>
        <v>8.7119999999999997</v>
      </c>
      <c r="F19" s="35">
        <f>SUM(C19*E19)</f>
        <v>548.85599999999999</v>
      </c>
      <c r="H19">
        <v>7.26</v>
      </c>
    </row>
    <row r="20" spans="1:8" x14ac:dyDescent="0.25">
      <c r="A20" s="41"/>
      <c r="B20" s="43"/>
      <c r="C20" s="49"/>
      <c r="D20" s="49"/>
      <c r="E20" s="50"/>
      <c r="F20" s="51"/>
    </row>
    <row r="21" spans="1:8" x14ac:dyDescent="0.25">
      <c r="A21" s="41"/>
      <c r="B21" s="43"/>
      <c r="C21" s="49"/>
      <c r="D21" s="49"/>
      <c r="E21" s="50"/>
      <c r="F21" s="51"/>
    </row>
    <row r="22" spans="1:8" x14ac:dyDescent="0.25">
      <c r="A22" s="41"/>
      <c r="B22" s="43"/>
      <c r="C22" s="49"/>
      <c r="D22" s="49"/>
      <c r="E22" s="50"/>
      <c r="F22" s="51"/>
    </row>
    <row r="23" spans="1:8" x14ac:dyDescent="0.25">
      <c r="A23" s="41"/>
      <c r="B23" s="43"/>
      <c r="C23" s="49"/>
      <c r="D23" s="49"/>
      <c r="E23" s="50"/>
      <c r="F23" s="51"/>
    </row>
    <row r="24" spans="1:8" x14ac:dyDescent="0.25">
      <c r="A24" s="41"/>
      <c r="B24" s="43"/>
      <c r="C24" s="49"/>
      <c r="D24" s="49"/>
      <c r="E24" s="50"/>
      <c r="F24" s="51"/>
    </row>
    <row r="25" spans="1:8" x14ac:dyDescent="0.25">
      <c r="A25" s="41"/>
      <c r="B25" s="43"/>
      <c r="C25" s="49"/>
      <c r="D25" s="49"/>
      <c r="E25" s="50"/>
      <c r="F25" s="51"/>
    </row>
    <row r="26" spans="1:8" x14ac:dyDescent="0.25">
      <c r="A26" s="41"/>
      <c r="B26" s="43"/>
      <c r="C26" s="49"/>
      <c r="D26" s="49"/>
      <c r="E26" s="50"/>
      <c r="F26" s="51"/>
    </row>
    <row r="27" spans="1:8" x14ac:dyDescent="0.25">
      <c r="A27" s="41"/>
      <c r="B27" s="43"/>
      <c r="C27" s="49"/>
      <c r="D27" s="49"/>
      <c r="E27" s="50"/>
      <c r="F27" s="51"/>
    </row>
    <row r="28" spans="1:8" x14ac:dyDescent="0.25">
      <c r="A28" s="41"/>
      <c r="B28" s="43"/>
      <c r="C28" s="49"/>
      <c r="D28" s="49"/>
      <c r="E28" s="50"/>
      <c r="F28" s="51"/>
    </row>
    <row r="29" spans="1:8" x14ac:dyDescent="0.25">
      <c r="A29" s="41"/>
      <c r="B29" s="43"/>
      <c r="C29" s="49"/>
      <c r="D29" s="49"/>
      <c r="E29" s="50"/>
      <c r="F29" s="51"/>
    </row>
    <row r="30" spans="1:8" x14ac:dyDescent="0.25">
      <c r="A30" s="41"/>
      <c r="B30" s="43"/>
      <c r="C30" s="49"/>
      <c r="D30" s="49"/>
      <c r="E30" s="50"/>
      <c r="F30" s="51"/>
    </row>
    <row r="31" spans="1:8" x14ac:dyDescent="0.25">
      <c r="A31" s="41"/>
      <c r="B31" s="43"/>
      <c r="C31" s="49"/>
      <c r="D31" s="49"/>
      <c r="E31" s="50"/>
      <c r="F31" s="51"/>
    </row>
    <row r="32" spans="1:8" x14ac:dyDescent="0.25">
      <c r="A32" s="41"/>
      <c r="B32" s="43"/>
      <c r="C32" s="49"/>
      <c r="D32" s="49"/>
      <c r="E32" s="50"/>
      <c r="F32" s="51"/>
    </row>
    <row r="33" spans="1:6" x14ac:dyDescent="0.25">
      <c r="A33" s="41"/>
      <c r="B33" s="43"/>
      <c r="C33" s="49"/>
      <c r="D33" s="49"/>
      <c r="E33" s="50"/>
      <c r="F33" s="51"/>
    </row>
    <row r="34" spans="1:6" x14ac:dyDescent="0.25">
      <c r="A34" s="41"/>
      <c r="B34" s="43"/>
      <c r="C34" s="49"/>
      <c r="D34" s="49"/>
      <c r="E34" s="50"/>
      <c r="F34" s="51"/>
    </row>
    <row r="35" spans="1:6" x14ac:dyDescent="0.25">
      <c r="A35" s="41"/>
      <c r="B35" s="43"/>
      <c r="C35" s="49"/>
      <c r="D35" s="49"/>
      <c r="E35" s="50"/>
      <c r="F35" s="51"/>
    </row>
    <row r="36" spans="1:6" x14ac:dyDescent="0.25">
      <c r="A36" s="41"/>
      <c r="B36" s="43"/>
      <c r="C36" s="49"/>
      <c r="D36" s="49"/>
      <c r="E36" s="50"/>
      <c r="F36" s="51"/>
    </row>
    <row r="37" spans="1:6" x14ac:dyDescent="0.25">
      <c r="A37" s="41"/>
      <c r="B37" s="43"/>
      <c r="C37" s="49"/>
      <c r="D37" s="49"/>
      <c r="E37" s="50"/>
      <c r="F37" s="51"/>
    </row>
    <row r="38" spans="1:6" x14ac:dyDescent="0.25">
      <c r="A38" s="41"/>
      <c r="B38" s="43"/>
      <c r="C38" s="49"/>
      <c r="D38" s="49"/>
      <c r="E38" s="50"/>
      <c r="F38" s="51"/>
    </row>
    <row r="39" spans="1:6" x14ac:dyDescent="0.25">
      <c r="A39" s="41"/>
      <c r="B39" s="43"/>
      <c r="C39" s="49"/>
      <c r="D39" s="49"/>
      <c r="E39" s="50"/>
      <c r="F39" s="51"/>
    </row>
    <row r="40" spans="1:6" x14ac:dyDescent="0.25">
      <c r="A40" s="41"/>
      <c r="B40" s="43"/>
      <c r="C40" s="49"/>
      <c r="D40" s="49"/>
      <c r="E40" s="50"/>
      <c r="F40" s="51"/>
    </row>
    <row r="41" spans="1:6" x14ac:dyDescent="0.25">
      <c r="A41" s="41"/>
      <c r="B41" s="43"/>
      <c r="C41" s="49"/>
      <c r="D41" s="49"/>
      <c r="E41" s="50"/>
      <c r="F41" s="51"/>
    </row>
    <row r="42" spans="1:6" x14ac:dyDescent="0.25">
      <c r="A42" s="41"/>
      <c r="B42" s="43"/>
      <c r="C42" s="49"/>
      <c r="D42" s="49"/>
      <c r="E42" s="50"/>
      <c r="F42" s="51"/>
    </row>
    <row r="43" spans="1:6" x14ac:dyDescent="0.25">
      <c r="A43" s="41"/>
      <c r="B43" s="43"/>
      <c r="C43" s="49"/>
      <c r="D43" s="49"/>
      <c r="E43" s="50"/>
      <c r="F43" s="51"/>
    </row>
    <row r="44" spans="1:6" x14ac:dyDescent="0.25">
      <c r="A44" s="41"/>
      <c r="B44" s="43"/>
      <c r="C44" s="49"/>
      <c r="D44" s="49"/>
      <c r="E44" s="50"/>
      <c r="F44" s="51"/>
    </row>
    <row r="45" spans="1:6" x14ac:dyDescent="0.25">
      <c r="A45" s="41"/>
      <c r="B45" s="43"/>
      <c r="C45" s="49"/>
      <c r="D45" s="49"/>
      <c r="E45" s="50"/>
      <c r="F45" s="51"/>
    </row>
    <row r="46" spans="1:6" x14ac:dyDescent="0.25">
      <c r="A46" s="41"/>
      <c r="B46" s="43"/>
      <c r="C46" s="49"/>
      <c r="D46" s="49"/>
      <c r="E46" s="50"/>
      <c r="F46" s="51"/>
    </row>
    <row r="47" spans="1:6" x14ac:dyDescent="0.25">
      <c r="A47" s="41"/>
      <c r="B47" s="43"/>
      <c r="C47" s="49"/>
      <c r="D47" s="49"/>
      <c r="E47" s="50"/>
      <c r="F47" s="51"/>
    </row>
    <row r="48" spans="1:6" x14ac:dyDescent="0.25">
      <c r="A48" s="41"/>
      <c r="B48" s="43"/>
      <c r="C48" s="49"/>
      <c r="D48" s="49"/>
      <c r="E48" s="50"/>
      <c r="F48" s="51"/>
    </row>
    <row r="49" spans="1:6" x14ac:dyDescent="0.25">
      <c r="A49" s="41"/>
      <c r="B49" s="43"/>
      <c r="C49" s="49"/>
      <c r="D49" s="49"/>
      <c r="E49" s="50"/>
      <c r="F49" s="51"/>
    </row>
    <row r="50" spans="1:6" x14ac:dyDescent="0.25">
      <c r="A50" s="41"/>
      <c r="B50" s="43"/>
      <c r="C50" s="49"/>
      <c r="D50" s="49"/>
      <c r="E50" s="50"/>
      <c r="F50" s="51"/>
    </row>
    <row r="51" spans="1:6" x14ac:dyDescent="0.25">
      <c r="A51" s="41"/>
      <c r="B51" s="42"/>
      <c r="C51" s="49"/>
      <c r="D51" s="49"/>
      <c r="E51" s="50"/>
      <c r="F51" s="51"/>
    </row>
    <row r="52" spans="1:6" ht="15.75" thickBot="1" x14ac:dyDescent="0.3">
      <c r="A52" s="38"/>
      <c r="B52" s="8" t="s">
        <v>11</v>
      </c>
      <c r="C52" s="39"/>
      <c r="D52" s="39"/>
      <c r="E52" s="36" t="s">
        <v>12</v>
      </c>
      <c r="F52" s="21">
        <f>SUM(F8,F14,F18)</f>
        <v>19582.48704</v>
      </c>
    </row>
  </sheetData>
  <mergeCells count="3">
    <mergeCell ref="A2:F2"/>
    <mergeCell ref="A4:F4"/>
    <mergeCell ref="A5:F5"/>
  </mergeCells>
  <pageMargins left="0.23622047244094491" right="0.23622047244094491" top="1.58" bottom="0.74803149606299213" header="0.31496062992125984" footer="0.31496062992125984"/>
  <pageSetup paperSize="9" scale="85" fitToHeight="0" orientation="portrait" r:id="rId1"/>
  <headerFooter>
    <oddHeader>&amp;C&amp;G</oddHead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1E493C-A8CA-4D6D-8070-3488D210DFF3}">
  <dimension ref="A2:G15"/>
  <sheetViews>
    <sheetView view="pageBreakPreview" zoomScale="93" zoomScaleNormal="73" zoomScaleSheetLayoutView="93" workbookViewId="0">
      <selection activeCell="B9" sqref="B9:B10"/>
    </sheetView>
  </sheetViews>
  <sheetFormatPr defaultRowHeight="15" x14ac:dyDescent="0.25"/>
  <cols>
    <col min="1" max="1" width="11.5703125" style="37" customWidth="1"/>
    <col min="2" max="2" width="46.5703125" style="37" customWidth="1"/>
    <col min="3" max="3" width="15.7109375" style="37" bestFit="1" customWidth="1"/>
    <col min="4" max="6" width="10.85546875" style="37" bestFit="1" customWidth="1"/>
    <col min="7" max="7" width="15.7109375" style="37" bestFit="1" customWidth="1"/>
    <col min="8" max="16384" width="9.140625" style="37"/>
  </cols>
  <sheetData>
    <row r="2" spans="1:7" ht="15.75" thickBot="1" x14ac:dyDescent="0.3"/>
    <row r="3" spans="1:7" ht="15.75" thickBot="1" x14ac:dyDescent="0.3">
      <c r="A3" s="104" t="s">
        <v>88</v>
      </c>
      <c r="B3" s="105"/>
      <c r="C3" s="105"/>
      <c r="D3" s="105"/>
      <c r="E3" s="105"/>
      <c r="F3" s="105"/>
      <c r="G3" s="106"/>
    </row>
    <row r="4" spans="1:7" x14ac:dyDescent="0.25">
      <c r="A4" s="107" t="s">
        <v>89</v>
      </c>
      <c r="B4" s="108"/>
      <c r="C4" s="15"/>
      <c r="D4" s="14"/>
      <c r="E4" s="14"/>
      <c r="F4" s="14"/>
      <c r="G4" s="11" t="s">
        <v>13</v>
      </c>
    </row>
    <row r="5" spans="1:7" ht="30.75" customHeight="1" x14ac:dyDescent="0.25">
      <c r="A5" s="55" t="s">
        <v>69</v>
      </c>
      <c r="B5" s="56"/>
      <c r="C5" s="56"/>
      <c r="D5" s="56"/>
      <c r="E5" s="56"/>
      <c r="F5" s="56"/>
      <c r="G5" s="109"/>
    </row>
    <row r="6" spans="1:7" x14ac:dyDescent="0.25">
      <c r="A6" s="110" t="s">
        <v>70</v>
      </c>
      <c r="B6" s="111"/>
      <c r="C6" s="111"/>
      <c r="D6" s="111"/>
      <c r="E6" s="111"/>
      <c r="F6" s="111"/>
      <c r="G6" s="109"/>
    </row>
    <row r="7" spans="1:7" ht="15.75" thickBot="1" x14ac:dyDescent="0.3">
      <c r="A7" s="65" t="s">
        <v>45</v>
      </c>
      <c r="B7" s="66"/>
      <c r="C7" s="22"/>
      <c r="D7" s="22"/>
      <c r="E7" s="22"/>
      <c r="F7" s="22"/>
      <c r="G7" s="23"/>
    </row>
    <row r="8" spans="1:7" x14ac:dyDescent="0.25">
      <c r="A8" s="3" t="s">
        <v>0</v>
      </c>
      <c r="B8" s="4" t="s">
        <v>1</v>
      </c>
      <c r="C8" s="4" t="s">
        <v>90</v>
      </c>
      <c r="D8" s="12" t="s">
        <v>91</v>
      </c>
      <c r="E8" s="12" t="s">
        <v>92</v>
      </c>
      <c r="F8" s="12" t="s">
        <v>93</v>
      </c>
      <c r="G8" s="12"/>
    </row>
    <row r="9" spans="1:7" x14ac:dyDescent="0.25">
      <c r="A9" s="112" t="s">
        <v>6</v>
      </c>
      <c r="B9" s="113" t="str">
        <f>[1]ORÇ!B8</f>
        <v>FUNDAÇÃO</v>
      </c>
      <c r="C9" s="114">
        <f>[1]ORÇ!F8</f>
        <v>6889.8047999999999</v>
      </c>
      <c r="D9" s="115">
        <v>0.6</v>
      </c>
      <c r="E9" s="115">
        <v>0.4</v>
      </c>
      <c r="F9" s="115">
        <v>0</v>
      </c>
      <c r="G9" s="116">
        <f t="shared" ref="G9:G15" si="0">SUM(D9:F9)</f>
        <v>1</v>
      </c>
    </row>
    <row r="10" spans="1:7" x14ac:dyDescent="0.25">
      <c r="A10" s="117"/>
      <c r="B10" s="118"/>
      <c r="C10" s="119"/>
      <c r="D10" s="120">
        <f>SUM(C9*D9)</f>
        <v>4133.8828800000001</v>
      </c>
      <c r="E10" s="120">
        <f>SUM(C9*E9)</f>
        <v>2755.9219200000002</v>
      </c>
      <c r="F10" s="120">
        <f>SUM(C9*F9)</f>
        <v>0</v>
      </c>
      <c r="G10" s="121">
        <f t="shared" si="0"/>
        <v>6889.8047999999999</v>
      </c>
    </row>
    <row r="11" spans="1:7" x14ac:dyDescent="0.25">
      <c r="A11" s="112" t="s">
        <v>8</v>
      </c>
      <c r="B11" s="113" t="str">
        <f>[1]ORÇ!B14</f>
        <v>PAREDES/REVESTIMENTO</v>
      </c>
      <c r="C11" s="114">
        <f>[1]ORÇ!F14</f>
        <v>12143.826239999999</v>
      </c>
      <c r="D11" s="115">
        <v>0</v>
      </c>
      <c r="E11" s="115">
        <v>0.4</v>
      </c>
      <c r="F11" s="115">
        <v>0.6</v>
      </c>
      <c r="G11" s="116">
        <f t="shared" si="0"/>
        <v>1</v>
      </c>
    </row>
    <row r="12" spans="1:7" x14ac:dyDescent="0.25">
      <c r="A12" s="117"/>
      <c r="B12" s="118"/>
      <c r="C12" s="119"/>
      <c r="D12" s="120">
        <f>SUM(C11*D11)</f>
        <v>0</v>
      </c>
      <c r="E12" s="120">
        <f>SUM(C11*E11)</f>
        <v>4857.5304959999994</v>
      </c>
      <c r="F12" s="120">
        <f>SUM(C11*F11)</f>
        <v>7286.2957439999991</v>
      </c>
      <c r="G12" s="121">
        <f t="shared" si="0"/>
        <v>12143.826239999999</v>
      </c>
    </row>
    <row r="13" spans="1:7" x14ac:dyDescent="0.25">
      <c r="A13" s="112" t="s">
        <v>84</v>
      </c>
      <c r="B13" s="113" t="str">
        <f>[1]ORÇ!B18</f>
        <v>LIMPEZA GERAL</v>
      </c>
      <c r="C13" s="114">
        <f>[1]ORÇ!F18</f>
        <v>548.85599999999999</v>
      </c>
      <c r="D13" s="115">
        <v>0</v>
      </c>
      <c r="E13" s="115">
        <v>0</v>
      </c>
      <c r="F13" s="115">
        <v>1</v>
      </c>
      <c r="G13" s="116">
        <f t="shared" si="0"/>
        <v>1</v>
      </c>
    </row>
    <row r="14" spans="1:7" x14ac:dyDescent="0.25">
      <c r="A14" s="117"/>
      <c r="B14" s="118"/>
      <c r="C14" s="119"/>
      <c r="D14" s="120">
        <f t="shared" ref="D14" si="1">SUM(C13*D13)</f>
        <v>0</v>
      </c>
      <c r="E14" s="120">
        <f t="shared" ref="E14" si="2">SUM(C13*E13)</f>
        <v>0</v>
      </c>
      <c r="F14" s="120">
        <f t="shared" ref="F14" si="3">SUM(C13*F13)</f>
        <v>548.85599999999999</v>
      </c>
      <c r="G14" s="121">
        <f t="shared" si="0"/>
        <v>548.85599999999999</v>
      </c>
    </row>
    <row r="15" spans="1:7" ht="15.75" thickBot="1" x14ac:dyDescent="0.3">
      <c r="A15" s="38"/>
      <c r="B15" s="8" t="s">
        <v>94</v>
      </c>
      <c r="C15" s="122">
        <f>SUM(C9:C14)</f>
        <v>19582.48704</v>
      </c>
      <c r="D15" s="123">
        <f>SUM(D10,D12,D14)</f>
        <v>4133.8828800000001</v>
      </c>
      <c r="E15" s="123">
        <f>SUM(E10,E12,E14)</f>
        <v>7613.4524160000001</v>
      </c>
      <c r="F15" s="123">
        <f>SUM(F10,F12,F14)</f>
        <v>7835.1517439999989</v>
      </c>
      <c r="G15" s="21">
        <f t="shared" si="0"/>
        <v>19582.48704</v>
      </c>
    </row>
  </sheetData>
  <mergeCells count="13">
    <mergeCell ref="A11:A12"/>
    <mergeCell ref="B11:B12"/>
    <mergeCell ref="C11:C12"/>
    <mergeCell ref="A13:A14"/>
    <mergeCell ref="B13:B14"/>
    <mergeCell ref="C13:C14"/>
    <mergeCell ref="A3:G3"/>
    <mergeCell ref="A4:B4"/>
    <mergeCell ref="A5:F5"/>
    <mergeCell ref="A7:B7"/>
    <mergeCell ref="A9:A10"/>
    <mergeCell ref="B9:B10"/>
    <mergeCell ref="C9:C10"/>
  </mergeCells>
  <pageMargins left="0.27559055118110237" right="0.11811023622047245" top="1.66" bottom="0.78740157480314965" header="0.31496062992125984" footer="0.31496062992125984"/>
  <pageSetup paperSize="9" orientation="landscape" r:id="rId1"/>
  <headerFooter>
    <oddHeader>&amp;C&amp;G</oddHead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6F626A-5782-4951-AD18-FC5ECE863DAD}">
  <sheetPr>
    <pageSetUpPr fitToPage="1"/>
  </sheetPr>
  <dimension ref="A1:H52"/>
  <sheetViews>
    <sheetView view="pageBreakPreview" zoomScale="75" zoomScaleNormal="85" zoomScaleSheetLayoutView="75" workbookViewId="0">
      <selection activeCell="J54" sqref="J54"/>
    </sheetView>
  </sheetViews>
  <sheetFormatPr defaultRowHeight="15" x14ac:dyDescent="0.25"/>
  <cols>
    <col min="1" max="1" width="6.85546875" style="2" customWidth="1"/>
    <col min="2" max="2" width="56.85546875" style="1" customWidth="1"/>
    <col min="3" max="3" width="9.140625" style="16"/>
    <col min="4" max="4" width="9.140625" style="13"/>
    <col min="5" max="5" width="15" style="17" customWidth="1"/>
    <col min="6" max="6" width="19" customWidth="1"/>
  </cols>
  <sheetData>
    <row r="1" spans="1:8" ht="15.75" thickBot="1" x14ac:dyDescent="0.3">
      <c r="A1" s="44"/>
      <c r="B1" s="45"/>
      <c r="C1" s="46"/>
      <c r="D1" s="47"/>
      <c r="E1" s="48"/>
      <c r="F1" s="37"/>
    </row>
    <row r="2" spans="1:8" ht="21.75" thickBot="1" x14ac:dyDescent="0.3">
      <c r="A2" s="52" t="s">
        <v>14</v>
      </c>
      <c r="B2" s="53"/>
      <c r="C2" s="53"/>
      <c r="D2" s="53"/>
      <c r="E2" s="53"/>
      <c r="F2" s="54"/>
    </row>
    <row r="3" spans="1:8" x14ac:dyDescent="0.25">
      <c r="A3" s="9" t="s">
        <v>68</v>
      </c>
      <c r="B3" s="10"/>
      <c r="C3" s="15"/>
      <c r="D3" s="14"/>
      <c r="E3" s="18"/>
      <c r="F3" s="11" t="s">
        <v>13</v>
      </c>
    </row>
    <row r="4" spans="1:8" ht="30" customHeight="1" x14ac:dyDescent="0.25">
      <c r="A4" s="55" t="s">
        <v>95</v>
      </c>
      <c r="B4" s="56"/>
      <c r="C4" s="56"/>
      <c r="D4" s="56"/>
      <c r="E4" s="56"/>
      <c r="F4" s="57"/>
      <c r="H4">
        <v>1.2</v>
      </c>
    </row>
    <row r="5" spans="1:8" x14ac:dyDescent="0.25">
      <c r="A5" s="58" t="s">
        <v>96</v>
      </c>
      <c r="B5" s="59"/>
      <c r="C5" s="59"/>
      <c r="D5" s="59"/>
      <c r="E5" s="59"/>
      <c r="F5" s="60"/>
    </row>
    <row r="6" spans="1:8" ht="15.75" thickBot="1" x14ac:dyDescent="0.3">
      <c r="A6" s="24" t="s">
        <v>45</v>
      </c>
      <c r="B6" s="22"/>
      <c r="C6" s="22"/>
      <c r="D6" s="22"/>
      <c r="E6" s="22"/>
      <c r="F6" s="23" t="s">
        <v>19</v>
      </c>
    </row>
    <row r="7" spans="1:8" x14ac:dyDescent="0.25">
      <c r="A7" s="3" t="s">
        <v>0</v>
      </c>
      <c r="B7" s="4" t="s">
        <v>1</v>
      </c>
      <c r="C7" s="4" t="s">
        <v>2</v>
      </c>
      <c r="D7" s="12" t="s">
        <v>3</v>
      </c>
      <c r="E7" s="19" t="s">
        <v>4</v>
      </c>
      <c r="F7" s="5" t="s">
        <v>5</v>
      </c>
    </row>
    <row r="8" spans="1:8" x14ac:dyDescent="0.25">
      <c r="A8" s="28" t="s">
        <v>6</v>
      </c>
      <c r="B8" s="6" t="s">
        <v>71</v>
      </c>
      <c r="C8" s="29"/>
      <c r="D8" s="30"/>
      <c r="E8" s="31"/>
      <c r="F8" s="20">
        <f>SUM(F9:F12)</f>
        <v>22980.88392</v>
      </c>
    </row>
    <row r="9" spans="1:8" x14ac:dyDescent="0.25">
      <c r="A9" s="7" t="s">
        <v>15</v>
      </c>
      <c r="B9" s="32" t="s">
        <v>72</v>
      </c>
      <c r="C9" s="33">
        <v>39</v>
      </c>
      <c r="D9" s="33" t="s">
        <v>73</v>
      </c>
      <c r="E9" s="34">
        <f>SUM($H$4*H9)</f>
        <v>87.167999999999992</v>
      </c>
      <c r="F9" s="35">
        <f>SUM(C9*E9)</f>
        <v>3399.5519999999997</v>
      </c>
      <c r="H9" s="25">
        <v>72.64</v>
      </c>
    </row>
    <row r="10" spans="1:8" x14ac:dyDescent="0.25">
      <c r="A10" s="7" t="s">
        <v>7</v>
      </c>
      <c r="B10" s="32" t="s">
        <v>74</v>
      </c>
      <c r="C10" s="33">
        <v>7.8</v>
      </c>
      <c r="D10" s="33" t="s">
        <v>73</v>
      </c>
      <c r="E10" s="34">
        <f t="shared" ref="E10:E12" si="0">SUM($H$4*H10)</f>
        <v>973.34399999999994</v>
      </c>
      <c r="F10" s="35">
        <f t="shared" ref="F10:F12" si="1">SUM(C10*E10)</f>
        <v>7592.0831999999991</v>
      </c>
      <c r="H10" s="25">
        <v>811.12</v>
      </c>
    </row>
    <row r="11" spans="1:8" x14ac:dyDescent="0.25">
      <c r="A11" s="7" t="s">
        <v>25</v>
      </c>
      <c r="B11" s="32" t="s">
        <v>75</v>
      </c>
      <c r="C11" s="33">
        <v>1.06</v>
      </c>
      <c r="D11" s="33" t="s">
        <v>73</v>
      </c>
      <c r="E11" s="34">
        <f t="shared" si="0"/>
        <v>4061.2919999999995</v>
      </c>
      <c r="F11" s="35">
        <f t="shared" si="1"/>
        <v>4304.9695199999996</v>
      </c>
      <c r="H11" s="25">
        <v>3384.41</v>
      </c>
    </row>
    <row r="12" spans="1:8" x14ac:dyDescent="0.25">
      <c r="A12" s="7" t="s">
        <v>76</v>
      </c>
      <c r="B12" s="32" t="s">
        <v>77</v>
      </c>
      <c r="C12" s="33">
        <v>7.8</v>
      </c>
      <c r="D12" s="33" t="s">
        <v>73</v>
      </c>
      <c r="E12" s="34">
        <f t="shared" si="0"/>
        <v>985.16399999999999</v>
      </c>
      <c r="F12" s="35">
        <f t="shared" si="1"/>
        <v>7684.2791999999999</v>
      </c>
      <c r="H12" s="25">
        <v>820.97</v>
      </c>
    </row>
    <row r="13" spans="1:8" x14ac:dyDescent="0.25">
      <c r="A13" s="7" t="s">
        <v>78</v>
      </c>
      <c r="B13" s="32"/>
      <c r="C13" s="33"/>
      <c r="D13" s="33"/>
      <c r="E13" s="34"/>
      <c r="F13" s="35"/>
      <c r="H13" s="25"/>
    </row>
    <row r="14" spans="1:8" x14ac:dyDescent="0.25">
      <c r="A14" s="28" t="s">
        <v>8</v>
      </c>
      <c r="B14" s="6" t="s">
        <v>79</v>
      </c>
      <c r="C14" s="30"/>
      <c r="D14" s="30"/>
      <c r="E14" s="31"/>
      <c r="F14" s="20">
        <f>SUM(F15:F17)</f>
        <v>21894.5376</v>
      </c>
      <c r="H14" s="25"/>
    </row>
    <row r="15" spans="1:8" x14ac:dyDescent="0.25">
      <c r="A15" s="7" t="s">
        <v>9</v>
      </c>
      <c r="B15" s="32" t="s">
        <v>80</v>
      </c>
      <c r="C15" s="33">
        <v>104</v>
      </c>
      <c r="D15" s="33" t="s">
        <v>81</v>
      </c>
      <c r="E15" s="34">
        <f>SUM($H$4*H15)</f>
        <v>114.264</v>
      </c>
      <c r="F15" s="35">
        <f>SUM(C15*E15)</f>
        <v>11883.456</v>
      </c>
      <c r="H15" s="25">
        <v>95.22</v>
      </c>
    </row>
    <row r="16" spans="1:8" x14ac:dyDescent="0.25">
      <c r="A16" s="7" t="s">
        <v>10</v>
      </c>
      <c r="B16" s="32" t="s">
        <v>82</v>
      </c>
      <c r="C16" s="33">
        <v>140.4</v>
      </c>
      <c r="D16" s="33" t="s">
        <v>81</v>
      </c>
      <c r="E16" s="34">
        <f>SUM($H$4*H16)</f>
        <v>14.027999999999999</v>
      </c>
      <c r="F16" s="35">
        <f>SUM(C16*E16)</f>
        <v>1969.5311999999999</v>
      </c>
      <c r="H16" s="25">
        <v>11.69</v>
      </c>
    </row>
    <row r="17" spans="1:8" x14ac:dyDescent="0.25">
      <c r="A17" s="7" t="s">
        <v>16</v>
      </c>
      <c r="B17" s="32" t="s">
        <v>83</v>
      </c>
      <c r="C17" s="33">
        <v>140.4</v>
      </c>
      <c r="D17" s="33" t="s">
        <v>81</v>
      </c>
      <c r="E17" s="34">
        <f>SUM($H$4*H17)</f>
        <v>57.275999999999996</v>
      </c>
      <c r="F17" s="35">
        <f>SUM(C17*E17)</f>
        <v>8041.5504000000001</v>
      </c>
      <c r="H17" s="25">
        <v>47.73</v>
      </c>
    </row>
    <row r="18" spans="1:8" x14ac:dyDescent="0.25">
      <c r="A18" s="28" t="s">
        <v>84</v>
      </c>
      <c r="B18" s="6" t="s">
        <v>85</v>
      </c>
      <c r="C18" s="30"/>
      <c r="D18" s="30"/>
      <c r="E18" s="31"/>
      <c r="F18" s="20">
        <f>SUM(F19:F19)</f>
        <v>1764.1799999999998</v>
      </c>
    </row>
    <row r="19" spans="1:8" x14ac:dyDescent="0.25">
      <c r="A19" s="41" t="s">
        <v>86</v>
      </c>
      <c r="B19" s="43" t="s">
        <v>87</v>
      </c>
      <c r="C19" s="49">
        <v>202.5</v>
      </c>
      <c r="D19" s="49" t="s">
        <v>81</v>
      </c>
      <c r="E19" s="34">
        <f>SUM($H$4*H19)</f>
        <v>8.7119999999999997</v>
      </c>
      <c r="F19" s="35">
        <f>SUM(C19*E19)</f>
        <v>1764.1799999999998</v>
      </c>
      <c r="H19">
        <v>7.26</v>
      </c>
    </row>
    <row r="20" spans="1:8" x14ac:dyDescent="0.25">
      <c r="A20" s="41"/>
      <c r="B20" s="43"/>
      <c r="C20" s="49"/>
      <c r="D20" s="49"/>
      <c r="E20" s="50"/>
      <c r="F20" s="51"/>
    </row>
    <row r="21" spans="1:8" x14ac:dyDescent="0.25">
      <c r="A21" s="41"/>
      <c r="B21" s="43"/>
      <c r="C21" s="49"/>
      <c r="D21" s="49"/>
      <c r="E21" s="50"/>
      <c r="F21" s="51"/>
    </row>
    <row r="22" spans="1:8" x14ac:dyDescent="0.25">
      <c r="A22" s="41"/>
      <c r="B22" s="43"/>
      <c r="C22" s="49"/>
      <c r="D22" s="49"/>
      <c r="E22" s="50"/>
      <c r="F22" s="51"/>
    </row>
    <row r="23" spans="1:8" x14ac:dyDescent="0.25">
      <c r="A23" s="41"/>
      <c r="B23" s="43"/>
      <c r="C23" s="49"/>
      <c r="D23" s="49"/>
      <c r="E23" s="50"/>
      <c r="F23" s="51"/>
    </row>
    <row r="24" spans="1:8" x14ac:dyDescent="0.25">
      <c r="A24" s="41"/>
      <c r="B24" s="43"/>
      <c r="C24" s="49"/>
      <c r="D24" s="49"/>
      <c r="E24" s="50"/>
      <c r="F24" s="51"/>
    </row>
    <row r="25" spans="1:8" x14ac:dyDescent="0.25">
      <c r="A25" s="41"/>
      <c r="B25" s="43"/>
      <c r="C25" s="49"/>
      <c r="D25" s="49"/>
      <c r="E25" s="50"/>
      <c r="F25" s="51"/>
    </row>
    <row r="26" spans="1:8" x14ac:dyDescent="0.25">
      <c r="A26" s="41"/>
      <c r="B26" s="43"/>
      <c r="C26" s="49"/>
      <c r="D26" s="49"/>
      <c r="E26" s="50"/>
      <c r="F26" s="51"/>
    </row>
    <row r="27" spans="1:8" x14ac:dyDescent="0.25">
      <c r="A27" s="41"/>
      <c r="B27" s="43"/>
      <c r="C27" s="49"/>
      <c r="D27" s="49"/>
      <c r="E27" s="50"/>
      <c r="F27" s="51"/>
    </row>
    <row r="28" spans="1:8" x14ac:dyDescent="0.25">
      <c r="A28" s="41"/>
      <c r="B28" s="43"/>
      <c r="C28" s="49"/>
      <c r="D28" s="49"/>
      <c r="E28" s="50"/>
      <c r="F28" s="51"/>
    </row>
    <row r="29" spans="1:8" x14ac:dyDescent="0.25">
      <c r="A29" s="41"/>
      <c r="B29" s="43"/>
      <c r="C29" s="49"/>
      <c r="D29" s="49"/>
      <c r="E29" s="50"/>
      <c r="F29" s="51"/>
    </row>
    <row r="30" spans="1:8" x14ac:dyDescent="0.25">
      <c r="A30" s="41"/>
      <c r="B30" s="43"/>
      <c r="C30" s="49"/>
      <c r="D30" s="49"/>
      <c r="E30" s="50"/>
      <c r="F30" s="51"/>
    </row>
    <row r="31" spans="1:8" x14ac:dyDescent="0.25">
      <c r="A31" s="41"/>
      <c r="B31" s="43"/>
      <c r="C31" s="49"/>
      <c r="D31" s="49"/>
      <c r="E31" s="50"/>
      <c r="F31" s="51"/>
    </row>
    <row r="32" spans="1:8" x14ac:dyDescent="0.25">
      <c r="A32" s="41"/>
      <c r="B32" s="43"/>
      <c r="C32" s="49"/>
      <c r="D32" s="49"/>
      <c r="E32" s="50"/>
      <c r="F32" s="51"/>
    </row>
    <row r="33" spans="1:6" x14ac:dyDescent="0.25">
      <c r="A33" s="41"/>
      <c r="B33" s="43"/>
      <c r="C33" s="49"/>
      <c r="D33" s="49"/>
      <c r="E33" s="50"/>
      <c r="F33" s="51"/>
    </row>
    <row r="34" spans="1:6" x14ac:dyDescent="0.25">
      <c r="A34" s="41"/>
      <c r="B34" s="43"/>
      <c r="C34" s="49"/>
      <c r="D34" s="49"/>
      <c r="E34" s="50"/>
      <c r="F34" s="51"/>
    </row>
    <row r="35" spans="1:6" x14ac:dyDescent="0.25">
      <c r="A35" s="41"/>
      <c r="B35" s="43"/>
      <c r="C35" s="49"/>
      <c r="D35" s="49"/>
      <c r="E35" s="50"/>
      <c r="F35" s="51"/>
    </row>
    <row r="36" spans="1:6" x14ac:dyDescent="0.25">
      <c r="A36" s="41"/>
      <c r="B36" s="43"/>
      <c r="C36" s="49"/>
      <c r="D36" s="49"/>
      <c r="E36" s="50"/>
      <c r="F36" s="51"/>
    </row>
    <row r="37" spans="1:6" x14ac:dyDescent="0.25">
      <c r="A37" s="41"/>
      <c r="B37" s="43"/>
      <c r="C37" s="49"/>
      <c r="D37" s="49"/>
      <c r="E37" s="50"/>
      <c r="F37" s="51"/>
    </row>
    <row r="38" spans="1:6" x14ac:dyDescent="0.25">
      <c r="A38" s="41"/>
      <c r="B38" s="43"/>
      <c r="C38" s="49"/>
      <c r="D38" s="49"/>
      <c r="E38" s="50"/>
      <c r="F38" s="51"/>
    </row>
    <row r="39" spans="1:6" x14ac:dyDescent="0.25">
      <c r="A39" s="41"/>
      <c r="B39" s="43"/>
      <c r="C39" s="49"/>
      <c r="D39" s="49"/>
      <c r="E39" s="50"/>
      <c r="F39" s="51"/>
    </row>
    <row r="40" spans="1:6" x14ac:dyDescent="0.25">
      <c r="A40" s="41"/>
      <c r="B40" s="43"/>
      <c r="C40" s="49"/>
      <c r="D40" s="49"/>
      <c r="E40" s="50"/>
      <c r="F40" s="51"/>
    </row>
    <row r="41" spans="1:6" x14ac:dyDescent="0.25">
      <c r="A41" s="41"/>
      <c r="B41" s="43"/>
      <c r="C41" s="49"/>
      <c r="D41" s="49"/>
      <c r="E41" s="50"/>
      <c r="F41" s="51"/>
    </row>
    <row r="42" spans="1:6" x14ac:dyDescent="0.25">
      <c r="A42" s="41"/>
      <c r="B42" s="43"/>
      <c r="C42" s="49"/>
      <c r="D42" s="49"/>
      <c r="E42" s="50"/>
      <c r="F42" s="51"/>
    </row>
    <row r="43" spans="1:6" x14ac:dyDescent="0.25">
      <c r="A43" s="41"/>
      <c r="B43" s="43"/>
      <c r="C43" s="49"/>
      <c r="D43" s="49"/>
      <c r="E43" s="50"/>
      <c r="F43" s="51"/>
    </row>
    <row r="44" spans="1:6" x14ac:dyDescent="0.25">
      <c r="A44" s="41"/>
      <c r="B44" s="43"/>
      <c r="C44" s="49"/>
      <c r="D44" s="49"/>
      <c r="E44" s="50"/>
      <c r="F44" s="51"/>
    </row>
    <row r="45" spans="1:6" x14ac:dyDescent="0.25">
      <c r="A45" s="41"/>
      <c r="B45" s="43"/>
      <c r="C45" s="49"/>
      <c r="D45" s="49"/>
      <c r="E45" s="50"/>
      <c r="F45" s="51"/>
    </row>
    <row r="46" spans="1:6" x14ac:dyDescent="0.25">
      <c r="A46" s="41"/>
      <c r="B46" s="43"/>
      <c r="C46" s="49"/>
      <c r="D46" s="49"/>
      <c r="E46" s="50"/>
      <c r="F46" s="51"/>
    </row>
    <row r="47" spans="1:6" x14ac:dyDescent="0.25">
      <c r="A47" s="41"/>
      <c r="B47" s="43"/>
      <c r="C47" s="49"/>
      <c r="D47" s="49"/>
      <c r="E47" s="50"/>
      <c r="F47" s="51"/>
    </row>
    <row r="48" spans="1:6" x14ac:dyDescent="0.25">
      <c r="A48" s="41"/>
      <c r="B48" s="43"/>
      <c r="C48" s="49"/>
      <c r="D48" s="49"/>
      <c r="E48" s="50"/>
      <c r="F48" s="51"/>
    </row>
    <row r="49" spans="1:6" x14ac:dyDescent="0.25">
      <c r="A49" s="41"/>
      <c r="B49" s="43"/>
      <c r="C49" s="49"/>
      <c r="D49" s="49"/>
      <c r="E49" s="50"/>
      <c r="F49" s="51"/>
    </row>
    <row r="50" spans="1:6" x14ac:dyDescent="0.25">
      <c r="A50" s="41"/>
      <c r="B50" s="43"/>
      <c r="C50" s="49"/>
      <c r="D50" s="49"/>
      <c r="E50" s="50"/>
      <c r="F50" s="51"/>
    </row>
    <row r="51" spans="1:6" x14ac:dyDescent="0.25">
      <c r="A51" s="41"/>
      <c r="B51" s="42"/>
      <c r="C51" s="49"/>
      <c r="D51" s="49"/>
      <c r="E51" s="50"/>
      <c r="F51" s="51"/>
    </row>
    <row r="52" spans="1:6" ht="15.75" thickBot="1" x14ac:dyDescent="0.3">
      <c r="A52" s="38"/>
      <c r="B52" s="8" t="s">
        <v>11</v>
      </c>
      <c r="C52" s="39"/>
      <c r="D52" s="39"/>
      <c r="E52" s="36" t="s">
        <v>12</v>
      </c>
      <c r="F52" s="21">
        <f>SUM(F8,F14,F18)</f>
        <v>46639.601520000004</v>
      </c>
    </row>
  </sheetData>
  <mergeCells count="3">
    <mergeCell ref="A2:F2"/>
    <mergeCell ref="A4:F4"/>
    <mergeCell ref="A5:F5"/>
  </mergeCells>
  <pageMargins left="0.23622047244094491" right="0.23622047244094491" top="1.58" bottom="0.74803149606299213" header="0.31496062992125984" footer="0.31496062992125984"/>
  <pageSetup paperSize="9" scale="85" fitToHeight="0" orientation="portrait" r:id="rId1"/>
  <headerFooter>
    <oddHeader>&amp;C&amp;G</oddHead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9E010F-25FE-4518-82D6-05A0EE425655}">
  <dimension ref="A2:G15"/>
  <sheetViews>
    <sheetView view="pageBreakPreview" zoomScale="93" zoomScaleNormal="73" zoomScaleSheetLayoutView="93" workbookViewId="0">
      <selection activeCell="F14" sqref="F14"/>
    </sheetView>
  </sheetViews>
  <sheetFormatPr defaultRowHeight="15" x14ac:dyDescent="0.25"/>
  <cols>
    <col min="1" max="1" width="11.5703125" style="37" customWidth="1"/>
    <col min="2" max="2" width="46.5703125" style="37" customWidth="1"/>
    <col min="3" max="3" width="15.7109375" style="37" bestFit="1" customWidth="1"/>
    <col min="4" max="6" width="10.85546875" style="37" bestFit="1" customWidth="1"/>
    <col min="7" max="7" width="15.7109375" style="37" bestFit="1" customWidth="1"/>
    <col min="8" max="16384" width="9.140625" style="37"/>
  </cols>
  <sheetData>
    <row r="2" spans="1:7" ht="15.75" thickBot="1" x14ac:dyDescent="0.3"/>
    <row r="3" spans="1:7" ht="15.75" thickBot="1" x14ac:dyDescent="0.3">
      <c r="A3" s="104" t="s">
        <v>88</v>
      </c>
      <c r="B3" s="105"/>
      <c r="C3" s="105"/>
      <c r="D3" s="105"/>
      <c r="E3" s="105"/>
      <c r="F3" s="105"/>
      <c r="G3" s="106"/>
    </row>
    <row r="4" spans="1:7" x14ac:dyDescent="0.25">
      <c r="A4" s="107" t="s">
        <v>68</v>
      </c>
      <c r="B4" s="108"/>
      <c r="C4" s="15"/>
      <c r="D4" s="14"/>
      <c r="E4" s="14"/>
      <c r="F4" s="14"/>
      <c r="G4" s="11" t="s">
        <v>13</v>
      </c>
    </row>
    <row r="5" spans="1:7" ht="30.75" customHeight="1" x14ac:dyDescent="0.25">
      <c r="A5" s="55" t="str">
        <f>[2]ORÇ!$A$4</f>
        <v>OBJETIVO:  CONSTRUÇÃO DE UMA GALERIA COM 130 METROS LINEARES</v>
      </c>
      <c r="B5" s="56"/>
      <c r="C5" s="56"/>
      <c r="D5" s="56"/>
      <c r="E5" s="56"/>
      <c r="F5" s="56"/>
      <c r="G5" s="111"/>
    </row>
    <row r="6" spans="1:7" x14ac:dyDescent="0.25">
      <c r="A6" s="110" t="s">
        <v>96</v>
      </c>
      <c r="B6" s="111"/>
      <c r="C6" s="111"/>
      <c r="D6" s="111"/>
      <c r="E6" s="111"/>
      <c r="F6" s="111"/>
      <c r="G6" s="109"/>
    </row>
    <row r="7" spans="1:7" ht="15.75" thickBot="1" x14ac:dyDescent="0.3">
      <c r="A7" s="65" t="s">
        <v>45</v>
      </c>
      <c r="B7" s="66"/>
      <c r="C7" s="22"/>
      <c r="D7" s="22"/>
      <c r="E7" s="22"/>
      <c r="F7" s="22"/>
      <c r="G7" s="23"/>
    </row>
    <row r="8" spans="1:7" x14ac:dyDescent="0.25">
      <c r="A8" s="3" t="s">
        <v>0</v>
      </c>
      <c r="B8" s="4" t="s">
        <v>1</v>
      </c>
      <c r="C8" s="4" t="s">
        <v>90</v>
      </c>
      <c r="D8" s="12" t="s">
        <v>91</v>
      </c>
      <c r="E8" s="12" t="s">
        <v>92</v>
      </c>
      <c r="F8" s="12" t="s">
        <v>93</v>
      </c>
      <c r="G8" s="12"/>
    </row>
    <row r="9" spans="1:7" x14ac:dyDescent="0.25">
      <c r="A9" s="112" t="s">
        <v>6</v>
      </c>
      <c r="B9" s="113" t="str">
        <f>[2]ORÇ!B8</f>
        <v>FUNDAÇÃO</v>
      </c>
      <c r="C9" s="114">
        <f>[2]ORÇ!F8</f>
        <v>22980.88392</v>
      </c>
      <c r="D9" s="115">
        <v>0.6</v>
      </c>
      <c r="E9" s="115">
        <v>0.4</v>
      </c>
      <c r="F9" s="115">
        <v>0</v>
      </c>
      <c r="G9" s="116">
        <f t="shared" ref="G9:G15" si="0">SUM(D9:F9)</f>
        <v>1</v>
      </c>
    </row>
    <row r="10" spans="1:7" x14ac:dyDescent="0.25">
      <c r="A10" s="117"/>
      <c r="B10" s="118"/>
      <c r="C10" s="119"/>
      <c r="D10" s="120">
        <f>SUM(C9*D9)</f>
        <v>13788.530352</v>
      </c>
      <c r="E10" s="120">
        <f>SUM(C9*E9)</f>
        <v>9192.3535680000005</v>
      </c>
      <c r="F10" s="120">
        <f>SUM(C9*F9)</f>
        <v>0</v>
      </c>
      <c r="G10" s="121">
        <f t="shared" si="0"/>
        <v>22980.88392</v>
      </c>
    </row>
    <row r="11" spans="1:7" x14ac:dyDescent="0.25">
      <c r="A11" s="112" t="s">
        <v>8</v>
      </c>
      <c r="B11" s="113" t="str">
        <f>[2]ORÇ!B14</f>
        <v>PAREDES/REVESTIMENTO</v>
      </c>
      <c r="C11" s="114">
        <f>[2]ORÇ!F14</f>
        <v>21894.5376</v>
      </c>
      <c r="D11" s="115">
        <v>0</v>
      </c>
      <c r="E11" s="115">
        <v>0.4</v>
      </c>
      <c r="F11" s="115">
        <v>0.6</v>
      </c>
      <c r="G11" s="116">
        <f t="shared" si="0"/>
        <v>1</v>
      </c>
    </row>
    <row r="12" spans="1:7" x14ac:dyDescent="0.25">
      <c r="A12" s="117"/>
      <c r="B12" s="118"/>
      <c r="C12" s="119"/>
      <c r="D12" s="120">
        <f>SUM(C11*D11)</f>
        <v>0</v>
      </c>
      <c r="E12" s="120">
        <f>SUM(C11*E11)</f>
        <v>8757.8150399999995</v>
      </c>
      <c r="F12" s="120">
        <f>SUM(C11*F11)</f>
        <v>13136.72256</v>
      </c>
      <c r="G12" s="121">
        <f t="shared" si="0"/>
        <v>21894.5376</v>
      </c>
    </row>
    <row r="13" spans="1:7" x14ac:dyDescent="0.25">
      <c r="A13" s="112" t="s">
        <v>84</v>
      </c>
      <c r="B13" s="113" t="str">
        <f>[2]ORÇ!B18</f>
        <v>LIMPEZA GERAL</v>
      </c>
      <c r="C13" s="114">
        <f>[2]ORÇ!F18</f>
        <v>1764.1799999999998</v>
      </c>
      <c r="D13" s="115">
        <v>0</v>
      </c>
      <c r="E13" s="115">
        <v>0</v>
      </c>
      <c r="F13" s="115">
        <v>1</v>
      </c>
      <c r="G13" s="116">
        <f t="shared" si="0"/>
        <v>1</v>
      </c>
    </row>
    <row r="14" spans="1:7" x14ac:dyDescent="0.25">
      <c r="A14" s="117"/>
      <c r="B14" s="118"/>
      <c r="C14" s="119"/>
      <c r="D14" s="120">
        <f t="shared" ref="D14" si="1">SUM(C13*D13)</f>
        <v>0</v>
      </c>
      <c r="E14" s="120">
        <f t="shared" ref="E14" si="2">SUM(C13*E13)</f>
        <v>0</v>
      </c>
      <c r="F14" s="120">
        <f t="shared" ref="F14" si="3">SUM(C13*F13)</f>
        <v>1764.1799999999998</v>
      </c>
      <c r="G14" s="121">
        <f t="shared" si="0"/>
        <v>1764.1799999999998</v>
      </c>
    </row>
    <row r="15" spans="1:7" ht="15.75" thickBot="1" x14ac:dyDescent="0.3">
      <c r="A15" s="38"/>
      <c r="B15" s="8" t="s">
        <v>94</v>
      </c>
      <c r="C15" s="122">
        <f>SUM(C9:C14)</f>
        <v>46639.601520000004</v>
      </c>
      <c r="D15" s="123">
        <f>SUM(D10,D12,D14)</f>
        <v>13788.530352</v>
      </c>
      <c r="E15" s="123">
        <f>SUM(E10,E12,E14)</f>
        <v>17950.168608</v>
      </c>
      <c r="F15" s="123">
        <f>SUM(F10,F12,F14)</f>
        <v>14900.90256</v>
      </c>
      <c r="G15" s="21">
        <f t="shared" si="0"/>
        <v>46639.601520000004</v>
      </c>
    </row>
  </sheetData>
  <mergeCells count="13">
    <mergeCell ref="A11:A12"/>
    <mergeCell ref="B11:B12"/>
    <mergeCell ref="C11:C12"/>
    <mergeCell ref="A13:A14"/>
    <mergeCell ref="B13:B14"/>
    <mergeCell ref="C13:C14"/>
    <mergeCell ref="A3:G3"/>
    <mergeCell ref="A4:B4"/>
    <mergeCell ref="A5:F5"/>
    <mergeCell ref="A7:B7"/>
    <mergeCell ref="A9:A10"/>
    <mergeCell ref="B9:B10"/>
    <mergeCell ref="C9:C10"/>
  </mergeCells>
  <pageMargins left="0.27559055118110237" right="0.11811023622047245" top="1.62" bottom="0.78740157480314965" header="0.31496062992125984" footer="0.31496062992125984"/>
  <pageSetup paperSize="9" orientation="landscape" r:id="rId1"/>
  <headerFooter>
    <oddHeader>&amp;C&amp;G</oddHead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484E2C-F969-4331-A2DF-C1642190FF13}">
  <sheetPr>
    <pageSetUpPr fitToPage="1"/>
  </sheetPr>
  <dimension ref="A1:H52"/>
  <sheetViews>
    <sheetView view="pageBreakPreview" topLeftCell="A13" zoomScale="75" zoomScaleNormal="85" zoomScaleSheetLayoutView="75" workbookViewId="0">
      <selection activeCell="L59" sqref="L59"/>
    </sheetView>
  </sheetViews>
  <sheetFormatPr defaultRowHeight="15" x14ac:dyDescent="0.25"/>
  <cols>
    <col min="1" max="1" width="6.85546875" style="2" customWidth="1"/>
    <col min="2" max="2" width="56.85546875" style="1" customWidth="1"/>
    <col min="3" max="3" width="9.140625" style="16"/>
    <col min="4" max="4" width="9.140625" style="13"/>
    <col min="5" max="5" width="15" style="17" customWidth="1"/>
    <col min="6" max="6" width="19" customWidth="1"/>
  </cols>
  <sheetData>
    <row r="1" spans="1:8" ht="15.75" thickBot="1" x14ac:dyDescent="0.3">
      <c r="A1" s="44"/>
      <c r="B1" s="45"/>
      <c r="C1" s="46"/>
      <c r="D1" s="47"/>
      <c r="E1" s="48"/>
      <c r="F1" s="37"/>
    </row>
    <row r="2" spans="1:8" ht="21.75" thickBot="1" x14ac:dyDescent="0.3">
      <c r="A2" s="52" t="s">
        <v>14</v>
      </c>
      <c r="B2" s="53"/>
      <c r="C2" s="53"/>
      <c r="D2" s="53"/>
      <c r="E2" s="53"/>
      <c r="F2" s="54"/>
    </row>
    <row r="3" spans="1:8" x14ac:dyDescent="0.25">
      <c r="A3" s="9" t="s">
        <v>68</v>
      </c>
      <c r="B3" s="10"/>
      <c r="C3" s="15"/>
      <c r="D3" s="14"/>
      <c r="E3" s="18"/>
      <c r="F3" s="11" t="s">
        <v>13</v>
      </c>
    </row>
    <row r="4" spans="1:8" ht="30" customHeight="1" x14ac:dyDescent="0.25">
      <c r="A4" s="55" t="s">
        <v>97</v>
      </c>
      <c r="B4" s="56"/>
      <c r="C4" s="56"/>
      <c r="D4" s="56"/>
      <c r="E4" s="56"/>
      <c r="F4" s="57"/>
      <c r="H4">
        <v>1.2</v>
      </c>
    </row>
    <row r="5" spans="1:8" x14ac:dyDescent="0.25">
      <c r="A5" s="58" t="s">
        <v>98</v>
      </c>
      <c r="B5" s="59"/>
      <c r="C5" s="59"/>
      <c r="D5" s="59"/>
      <c r="E5" s="59"/>
      <c r="F5" s="60"/>
    </row>
    <row r="6" spans="1:8" ht="15.75" thickBot="1" x14ac:dyDescent="0.3">
      <c r="A6" s="24" t="s">
        <v>45</v>
      </c>
      <c r="B6" s="22"/>
      <c r="C6" s="22"/>
      <c r="D6" s="22"/>
      <c r="E6" s="22"/>
      <c r="F6" s="23" t="s">
        <v>19</v>
      </c>
    </row>
    <row r="7" spans="1:8" x14ac:dyDescent="0.25">
      <c r="A7" s="3" t="s">
        <v>0</v>
      </c>
      <c r="B7" s="4" t="s">
        <v>1</v>
      </c>
      <c r="C7" s="4" t="s">
        <v>2</v>
      </c>
      <c r="D7" s="12" t="s">
        <v>3</v>
      </c>
      <c r="E7" s="19" t="s">
        <v>4</v>
      </c>
      <c r="F7" s="5" t="s">
        <v>5</v>
      </c>
    </row>
    <row r="8" spans="1:8" x14ac:dyDescent="0.25">
      <c r="A8" s="28" t="s">
        <v>6</v>
      </c>
      <c r="B8" s="6" t="s">
        <v>71</v>
      </c>
      <c r="C8" s="29"/>
      <c r="D8" s="30"/>
      <c r="E8" s="31"/>
      <c r="F8" s="20">
        <f>SUM(F9:F12)</f>
        <v>3559.9607999999998</v>
      </c>
    </row>
    <row r="9" spans="1:8" x14ac:dyDescent="0.25">
      <c r="A9" s="7" t="s">
        <v>15</v>
      </c>
      <c r="B9" s="32" t="s">
        <v>72</v>
      </c>
      <c r="C9" s="33">
        <v>6.84</v>
      </c>
      <c r="D9" s="33" t="s">
        <v>73</v>
      </c>
      <c r="E9" s="34">
        <f>SUM($H$4*H9)</f>
        <v>87.167999999999992</v>
      </c>
      <c r="F9" s="35">
        <f>SUM(C9*E9)</f>
        <v>596.22911999999997</v>
      </c>
      <c r="H9" s="25">
        <v>72.64</v>
      </c>
    </row>
    <row r="10" spans="1:8" x14ac:dyDescent="0.25">
      <c r="A10" s="7" t="s">
        <v>7</v>
      </c>
      <c r="B10" s="32" t="s">
        <v>74</v>
      </c>
      <c r="C10" s="33">
        <v>1.1399999999999999</v>
      </c>
      <c r="D10" s="33" t="s">
        <v>73</v>
      </c>
      <c r="E10" s="34">
        <f t="shared" ref="E10:E12" si="0">SUM($H$4*H10)</f>
        <v>973.34399999999994</v>
      </c>
      <c r="F10" s="35">
        <f t="shared" ref="F10:F12" si="1">SUM(C10*E10)</f>
        <v>1109.6121599999999</v>
      </c>
      <c r="H10" s="25">
        <v>811.12</v>
      </c>
    </row>
    <row r="11" spans="1:8" x14ac:dyDescent="0.25">
      <c r="A11" s="7" t="s">
        <v>25</v>
      </c>
      <c r="B11" s="32" t="s">
        <v>75</v>
      </c>
      <c r="C11" s="33">
        <v>0.18</v>
      </c>
      <c r="D11" s="33" t="s">
        <v>73</v>
      </c>
      <c r="E11" s="34">
        <f t="shared" si="0"/>
        <v>4061.2919999999995</v>
      </c>
      <c r="F11" s="35">
        <f t="shared" si="1"/>
        <v>731.03255999999988</v>
      </c>
      <c r="H11" s="25">
        <v>3384.41</v>
      </c>
    </row>
    <row r="12" spans="1:8" x14ac:dyDescent="0.25">
      <c r="A12" s="7" t="s">
        <v>76</v>
      </c>
      <c r="B12" s="32" t="s">
        <v>77</v>
      </c>
      <c r="C12" s="33">
        <v>1.1399999999999999</v>
      </c>
      <c r="D12" s="33" t="s">
        <v>73</v>
      </c>
      <c r="E12" s="34">
        <f t="shared" si="0"/>
        <v>985.16399999999999</v>
      </c>
      <c r="F12" s="35">
        <f t="shared" si="1"/>
        <v>1123.0869599999999</v>
      </c>
      <c r="H12" s="25">
        <v>820.97</v>
      </c>
    </row>
    <row r="13" spans="1:8" x14ac:dyDescent="0.25">
      <c r="A13" s="7" t="s">
        <v>78</v>
      </c>
      <c r="B13" s="32"/>
      <c r="C13" s="33"/>
      <c r="D13" s="33"/>
      <c r="E13" s="34"/>
      <c r="F13" s="35"/>
      <c r="H13" s="25"/>
    </row>
    <row r="14" spans="1:8" x14ac:dyDescent="0.25">
      <c r="A14" s="28" t="s">
        <v>8</v>
      </c>
      <c r="B14" s="6" t="s">
        <v>79</v>
      </c>
      <c r="C14" s="30"/>
      <c r="D14" s="30"/>
      <c r="E14" s="31"/>
      <c r="F14" s="20">
        <f>SUM(F15:F17)</f>
        <v>4610.2876800000004</v>
      </c>
      <c r="H14" s="25"/>
    </row>
    <row r="15" spans="1:8" x14ac:dyDescent="0.25">
      <c r="A15" s="7" t="s">
        <v>9</v>
      </c>
      <c r="B15" s="32" t="s">
        <v>80</v>
      </c>
      <c r="C15" s="33">
        <v>22.8</v>
      </c>
      <c r="D15" s="33" t="s">
        <v>81</v>
      </c>
      <c r="E15" s="34">
        <f>SUM($H$4*H15)</f>
        <v>114.264</v>
      </c>
      <c r="F15" s="35">
        <f>SUM(C15*E15)</f>
        <v>2605.2192</v>
      </c>
      <c r="H15" s="25">
        <v>95.22</v>
      </c>
    </row>
    <row r="16" spans="1:8" x14ac:dyDescent="0.25">
      <c r="A16" s="7" t="s">
        <v>10</v>
      </c>
      <c r="B16" s="32" t="s">
        <v>82</v>
      </c>
      <c r="C16" s="33">
        <v>28.12</v>
      </c>
      <c r="D16" s="33" t="s">
        <v>81</v>
      </c>
      <c r="E16" s="34">
        <f>SUM($H$4*H16)</f>
        <v>14.027999999999999</v>
      </c>
      <c r="F16" s="35">
        <f>SUM(C16*E16)</f>
        <v>394.46735999999999</v>
      </c>
      <c r="H16" s="25">
        <v>11.69</v>
      </c>
    </row>
    <row r="17" spans="1:8" x14ac:dyDescent="0.25">
      <c r="A17" s="7" t="s">
        <v>16</v>
      </c>
      <c r="B17" s="32" t="s">
        <v>83</v>
      </c>
      <c r="C17" s="33">
        <v>28.12</v>
      </c>
      <c r="D17" s="33" t="s">
        <v>81</v>
      </c>
      <c r="E17" s="34">
        <f>SUM($H$4*H17)</f>
        <v>57.275999999999996</v>
      </c>
      <c r="F17" s="35">
        <f>SUM(C17*E17)</f>
        <v>1610.60112</v>
      </c>
      <c r="H17" s="25">
        <v>47.73</v>
      </c>
    </row>
    <row r="18" spans="1:8" x14ac:dyDescent="0.25">
      <c r="A18" s="28" t="s">
        <v>84</v>
      </c>
      <c r="B18" s="6" t="s">
        <v>85</v>
      </c>
      <c r="C18" s="30"/>
      <c r="D18" s="30"/>
      <c r="E18" s="31"/>
      <c r="F18" s="20">
        <f>SUM(F19:F19)</f>
        <v>313.63200000000001</v>
      </c>
    </row>
    <row r="19" spans="1:8" x14ac:dyDescent="0.25">
      <c r="A19" s="41" t="s">
        <v>86</v>
      </c>
      <c r="B19" s="43" t="s">
        <v>87</v>
      </c>
      <c r="C19" s="49">
        <v>36</v>
      </c>
      <c r="D19" s="49" t="s">
        <v>81</v>
      </c>
      <c r="E19" s="34">
        <f>SUM($H$4*H19)</f>
        <v>8.7119999999999997</v>
      </c>
      <c r="F19" s="35">
        <f>SUM(C19*E19)</f>
        <v>313.63200000000001</v>
      </c>
      <c r="H19">
        <v>7.26</v>
      </c>
    </row>
    <row r="20" spans="1:8" x14ac:dyDescent="0.25">
      <c r="A20" s="41"/>
      <c r="B20" s="43"/>
      <c r="C20" s="49"/>
      <c r="D20" s="49"/>
      <c r="E20" s="50"/>
      <c r="F20" s="51"/>
    </row>
    <row r="21" spans="1:8" x14ac:dyDescent="0.25">
      <c r="A21" s="41"/>
      <c r="B21" s="43"/>
      <c r="C21" s="49"/>
      <c r="D21" s="49"/>
      <c r="E21" s="50"/>
      <c r="F21" s="51"/>
    </row>
    <row r="22" spans="1:8" x14ac:dyDescent="0.25">
      <c r="A22" s="41"/>
      <c r="B22" s="43"/>
      <c r="C22" s="49"/>
      <c r="D22" s="49"/>
      <c r="E22" s="50"/>
      <c r="F22" s="51"/>
    </row>
    <row r="23" spans="1:8" x14ac:dyDescent="0.25">
      <c r="A23" s="41"/>
      <c r="B23" s="43"/>
      <c r="C23" s="49"/>
      <c r="D23" s="49"/>
      <c r="E23" s="50"/>
      <c r="F23" s="51"/>
    </row>
    <row r="24" spans="1:8" x14ac:dyDescent="0.25">
      <c r="A24" s="41"/>
      <c r="B24" s="43"/>
      <c r="C24" s="49"/>
      <c r="D24" s="49"/>
      <c r="E24" s="50"/>
      <c r="F24" s="51"/>
    </row>
    <row r="25" spans="1:8" x14ac:dyDescent="0.25">
      <c r="A25" s="41"/>
      <c r="B25" s="43"/>
      <c r="C25" s="49"/>
      <c r="D25" s="49"/>
      <c r="E25" s="50"/>
      <c r="F25" s="51"/>
    </row>
    <row r="26" spans="1:8" x14ac:dyDescent="0.25">
      <c r="A26" s="41"/>
      <c r="B26" s="43"/>
      <c r="C26" s="49"/>
      <c r="D26" s="49"/>
      <c r="E26" s="50"/>
      <c r="F26" s="51"/>
    </row>
    <row r="27" spans="1:8" x14ac:dyDescent="0.25">
      <c r="A27" s="41"/>
      <c r="B27" s="43"/>
      <c r="C27" s="49"/>
      <c r="D27" s="49"/>
      <c r="E27" s="50"/>
      <c r="F27" s="51"/>
    </row>
    <row r="28" spans="1:8" x14ac:dyDescent="0.25">
      <c r="A28" s="41"/>
      <c r="B28" s="43"/>
      <c r="C28" s="49"/>
      <c r="D28" s="49"/>
      <c r="E28" s="50"/>
      <c r="F28" s="51"/>
    </row>
    <row r="29" spans="1:8" x14ac:dyDescent="0.25">
      <c r="A29" s="41"/>
      <c r="B29" s="43"/>
      <c r="C29" s="49"/>
      <c r="D29" s="49"/>
      <c r="E29" s="50"/>
      <c r="F29" s="51"/>
    </row>
    <row r="30" spans="1:8" x14ac:dyDescent="0.25">
      <c r="A30" s="41"/>
      <c r="B30" s="43"/>
      <c r="C30" s="49"/>
      <c r="D30" s="49"/>
      <c r="E30" s="50"/>
      <c r="F30" s="51"/>
    </row>
    <row r="31" spans="1:8" x14ac:dyDescent="0.25">
      <c r="A31" s="41"/>
      <c r="B31" s="43"/>
      <c r="C31" s="49"/>
      <c r="D31" s="49"/>
      <c r="E31" s="50"/>
      <c r="F31" s="51"/>
    </row>
    <row r="32" spans="1:8" x14ac:dyDescent="0.25">
      <c r="A32" s="41"/>
      <c r="B32" s="43"/>
      <c r="C32" s="49"/>
      <c r="D32" s="49"/>
      <c r="E32" s="50"/>
      <c r="F32" s="51"/>
    </row>
    <row r="33" spans="1:6" x14ac:dyDescent="0.25">
      <c r="A33" s="41"/>
      <c r="B33" s="43"/>
      <c r="C33" s="49"/>
      <c r="D33" s="49"/>
      <c r="E33" s="50"/>
      <c r="F33" s="51"/>
    </row>
    <row r="34" spans="1:6" x14ac:dyDescent="0.25">
      <c r="A34" s="41"/>
      <c r="B34" s="43"/>
      <c r="C34" s="49"/>
      <c r="D34" s="49"/>
      <c r="E34" s="50"/>
      <c r="F34" s="51"/>
    </row>
    <row r="35" spans="1:6" x14ac:dyDescent="0.25">
      <c r="A35" s="41"/>
      <c r="B35" s="43"/>
      <c r="C35" s="49"/>
      <c r="D35" s="49"/>
      <c r="E35" s="50"/>
      <c r="F35" s="51"/>
    </row>
    <row r="36" spans="1:6" x14ac:dyDescent="0.25">
      <c r="A36" s="41"/>
      <c r="B36" s="43"/>
      <c r="C36" s="49"/>
      <c r="D36" s="49"/>
      <c r="E36" s="50"/>
      <c r="F36" s="51"/>
    </row>
    <row r="37" spans="1:6" x14ac:dyDescent="0.25">
      <c r="A37" s="41"/>
      <c r="B37" s="43"/>
      <c r="C37" s="49"/>
      <c r="D37" s="49"/>
      <c r="E37" s="50"/>
      <c r="F37" s="51"/>
    </row>
    <row r="38" spans="1:6" x14ac:dyDescent="0.25">
      <c r="A38" s="41"/>
      <c r="B38" s="43"/>
      <c r="C38" s="49"/>
      <c r="D38" s="49"/>
      <c r="E38" s="50"/>
      <c r="F38" s="51"/>
    </row>
    <row r="39" spans="1:6" x14ac:dyDescent="0.25">
      <c r="A39" s="41"/>
      <c r="B39" s="43"/>
      <c r="C39" s="49"/>
      <c r="D39" s="49"/>
      <c r="E39" s="50"/>
      <c r="F39" s="51"/>
    </row>
    <row r="40" spans="1:6" x14ac:dyDescent="0.25">
      <c r="A40" s="41"/>
      <c r="B40" s="43"/>
      <c r="C40" s="49"/>
      <c r="D40" s="49"/>
      <c r="E40" s="50"/>
      <c r="F40" s="51"/>
    </row>
    <row r="41" spans="1:6" x14ac:dyDescent="0.25">
      <c r="A41" s="41"/>
      <c r="B41" s="43"/>
      <c r="C41" s="49"/>
      <c r="D41" s="49"/>
      <c r="E41" s="50"/>
      <c r="F41" s="51"/>
    </row>
    <row r="42" spans="1:6" x14ac:dyDescent="0.25">
      <c r="A42" s="41"/>
      <c r="B42" s="43"/>
      <c r="C42" s="49"/>
      <c r="D42" s="49"/>
      <c r="E42" s="50"/>
      <c r="F42" s="51"/>
    </row>
    <row r="43" spans="1:6" x14ac:dyDescent="0.25">
      <c r="A43" s="41"/>
      <c r="B43" s="43"/>
      <c r="C43" s="49"/>
      <c r="D43" s="49"/>
      <c r="E43" s="50"/>
      <c r="F43" s="51"/>
    </row>
    <row r="44" spans="1:6" x14ac:dyDescent="0.25">
      <c r="A44" s="41"/>
      <c r="B44" s="43"/>
      <c r="C44" s="49"/>
      <c r="D44" s="49"/>
      <c r="E44" s="50"/>
      <c r="F44" s="51"/>
    </row>
    <row r="45" spans="1:6" x14ac:dyDescent="0.25">
      <c r="A45" s="41"/>
      <c r="B45" s="43"/>
      <c r="C45" s="49"/>
      <c r="D45" s="49"/>
      <c r="E45" s="50"/>
      <c r="F45" s="51"/>
    </row>
    <row r="46" spans="1:6" x14ac:dyDescent="0.25">
      <c r="A46" s="41"/>
      <c r="B46" s="43"/>
      <c r="C46" s="49"/>
      <c r="D46" s="49"/>
      <c r="E46" s="50"/>
      <c r="F46" s="51"/>
    </row>
    <row r="47" spans="1:6" x14ac:dyDescent="0.25">
      <c r="A47" s="41"/>
      <c r="B47" s="43"/>
      <c r="C47" s="49"/>
      <c r="D47" s="49"/>
      <c r="E47" s="50"/>
      <c r="F47" s="51"/>
    </row>
    <row r="48" spans="1:6" x14ac:dyDescent="0.25">
      <c r="A48" s="41"/>
      <c r="B48" s="43"/>
      <c r="C48" s="49"/>
      <c r="D48" s="49"/>
      <c r="E48" s="50"/>
      <c r="F48" s="51"/>
    </row>
    <row r="49" spans="1:6" x14ac:dyDescent="0.25">
      <c r="A49" s="41"/>
      <c r="B49" s="43"/>
      <c r="C49" s="49"/>
      <c r="D49" s="49"/>
      <c r="E49" s="50"/>
      <c r="F49" s="51"/>
    </row>
    <row r="50" spans="1:6" x14ac:dyDescent="0.25">
      <c r="A50" s="41"/>
      <c r="B50" s="43"/>
      <c r="C50" s="49"/>
      <c r="D50" s="49"/>
      <c r="E50" s="50"/>
      <c r="F50" s="51"/>
    </row>
    <row r="51" spans="1:6" x14ac:dyDescent="0.25">
      <c r="A51" s="41"/>
      <c r="B51" s="42"/>
      <c r="C51" s="49"/>
      <c r="D51" s="49"/>
      <c r="E51" s="50"/>
      <c r="F51" s="51"/>
    </row>
    <row r="52" spans="1:6" ht="15.75" thickBot="1" x14ac:dyDescent="0.3">
      <c r="A52" s="38"/>
      <c r="B52" s="8" t="s">
        <v>11</v>
      </c>
      <c r="C52" s="39"/>
      <c r="D52" s="39"/>
      <c r="E52" s="36" t="s">
        <v>12</v>
      </c>
      <c r="F52" s="21">
        <f>SUM(F8,F14,F18)</f>
        <v>8483.8804799999998</v>
      </c>
    </row>
  </sheetData>
  <mergeCells count="3">
    <mergeCell ref="A2:F2"/>
    <mergeCell ref="A4:F4"/>
    <mergeCell ref="A5:F5"/>
  </mergeCells>
  <pageMargins left="0.23622047244094491" right="0.23622047244094491" top="1.58" bottom="0.74803149606299213" header="0.31496062992125984" footer="0.31496062992125984"/>
  <pageSetup paperSize="9" scale="85" fitToHeight="0" orientation="portrait" r:id="rId1"/>
  <headerFooter>
    <oddHeader>&amp;C&amp;G</oddHead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6B936A-2FEF-46A2-BD5A-38BF9C2A6078}">
  <dimension ref="A2:G15"/>
  <sheetViews>
    <sheetView view="pageBreakPreview" zoomScale="93" zoomScaleNormal="73" zoomScaleSheetLayoutView="93" workbookViewId="0">
      <selection activeCell="B11" sqref="B11:B12"/>
    </sheetView>
  </sheetViews>
  <sheetFormatPr defaultRowHeight="15" x14ac:dyDescent="0.25"/>
  <cols>
    <col min="1" max="1" width="11.5703125" style="37" customWidth="1"/>
    <col min="2" max="2" width="46.5703125" style="37" customWidth="1"/>
    <col min="3" max="3" width="15.7109375" style="37" bestFit="1" customWidth="1"/>
    <col min="4" max="6" width="10.85546875" style="37" bestFit="1" customWidth="1"/>
    <col min="7" max="7" width="15.7109375" style="37" bestFit="1" customWidth="1"/>
    <col min="8" max="16384" width="9.140625" style="37"/>
  </cols>
  <sheetData>
    <row r="2" spans="1:7" ht="15.75" thickBot="1" x14ac:dyDescent="0.3"/>
    <row r="3" spans="1:7" ht="15.75" thickBot="1" x14ac:dyDescent="0.3">
      <c r="A3" s="104" t="s">
        <v>88</v>
      </c>
      <c r="B3" s="105"/>
      <c r="C3" s="105"/>
      <c r="D3" s="105"/>
      <c r="E3" s="105"/>
      <c r="F3" s="105"/>
      <c r="G3" s="106"/>
    </row>
    <row r="4" spans="1:7" x14ac:dyDescent="0.25">
      <c r="A4" s="107" t="s">
        <v>68</v>
      </c>
      <c r="B4" s="108"/>
      <c r="C4" s="15"/>
      <c r="D4" s="14"/>
      <c r="E4" s="14"/>
      <c r="F4" s="14"/>
      <c r="G4" s="11" t="s">
        <v>13</v>
      </c>
    </row>
    <row r="5" spans="1:7" ht="30.75" customHeight="1" x14ac:dyDescent="0.25">
      <c r="A5" s="55" t="str">
        <f>[3]ORÇ!$A$4</f>
        <v>OBJETIVO:  CONSTRUÇÃO DE UMA GALERIA COM 19,00 METROS LINEARES</v>
      </c>
      <c r="B5" s="56"/>
      <c r="C5" s="56"/>
      <c r="D5" s="56"/>
      <c r="E5" s="56"/>
      <c r="F5" s="56"/>
      <c r="G5" s="111"/>
    </row>
    <row r="6" spans="1:7" x14ac:dyDescent="0.25">
      <c r="A6" s="55" t="s">
        <v>98</v>
      </c>
      <c r="B6" s="56"/>
      <c r="C6" s="56"/>
      <c r="D6" s="56"/>
      <c r="E6" s="56"/>
      <c r="F6" s="56"/>
      <c r="G6" s="109"/>
    </row>
    <row r="7" spans="1:7" ht="15.75" thickBot="1" x14ac:dyDescent="0.3">
      <c r="A7" s="65" t="s">
        <v>45</v>
      </c>
      <c r="B7" s="66"/>
      <c r="C7" s="22"/>
      <c r="D7" s="22"/>
      <c r="E7" s="22"/>
      <c r="F7" s="22"/>
      <c r="G7" s="23"/>
    </row>
    <row r="8" spans="1:7" x14ac:dyDescent="0.25">
      <c r="A8" s="3" t="s">
        <v>0</v>
      </c>
      <c r="B8" s="4" t="s">
        <v>1</v>
      </c>
      <c r="C8" s="4" t="s">
        <v>90</v>
      </c>
      <c r="D8" s="12" t="s">
        <v>91</v>
      </c>
      <c r="E8" s="12" t="s">
        <v>92</v>
      </c>
      <c r="F8" s="12" t="s">
        <v>93</v>
      </c>
      <c r="G8" s="12"/>
    </row>
    <row r="9" spans="1:7" x14ac:dyDescent="0.25">
      <c r="A9" s="112" t="s">
        <v>6</v>
      </c>
      <c r="B9" s="113" t="str">
        <f>[3]ORÇ!B8</f>
        <v>FUNDAÇÃO</v>
      </c>
      <c r="C9" s="114">
        <f>[3]ORÇ!F8</f>
        <v>3559.9607999999998</v>
      </c>
      <c r="D9" s="115">
        <v>0.6</v>
      </c>
      <c r="E9" s="115">
        <v>0.4</v>
      </c>
      <c r="F9" s="115">
        <v>0</v>
      </c>
      <c r="G9" s="116">
        <f t="shared" ref="G9:G15" si="0">SUM(D9:F9)</f>
        <v>1</v>
      </c>
    </row>
    <row r="10" spans="1:7" x14ac:dyDescent="0.25">
      <c r="A10" s="117"/>
      <c r="B10" s="118"/>
      <c r="C10" s="119"/>
      <c r="D10" s="120">
        <f>SUM(C9*D9)</f>
        <v>2135.9764799999998</v>
      </c>
      <c r="E10" s="120">
        <f>SUM(C9*E9)</f>
        <v>1423.98432</v>
      </c>
      <c r="F10" s="120">
        <f>SUM(C9*F9)</f>
        <v>0</v>
      </c>
      <c r="G10" s="121">
        <f t="shared" si="0"/>
        <v>3559.9607999999998</v>
      </c>
    </row>
    <row r="11" spans="1:7" x14ac:dyDescent="0.25">
      <c r="A11" s="112" t="s">
        <v>8</v>
      </c>
      <c r="B11" s="113" t="str">
        <f>[3]ORÇ!B14</f>
        <v>PAREDES/REVESTIMENTO</v>
      </c>
      <c r="C11" s="114">
        <f>[3]ORÇ!F14</f>
        <v>4610.2876800000004</v>
      </c>
      <c r="D11" s="115">
        <v>0</v>
      </c>
      <c r="E11" s="115">
        <v>0.4</v>
      </c>
      <c r="F11" s="115">
        <v>0.6</v>
      </c>
      <c r="G11" s="116">
        <f t="shared" si="0"/>
        <v>1</v>
      </c>
    </row>
    <row r="12" spans="1:7" x14ac:dyDescent="0.25">
      <c r="A12" s="117"/>
      <c r="B12" s="118"/>
      <c r="C12" s="119"/>
      <c r="D12" s="120">
        <f>SUM(C11*D11)</f>
        <v>0</v>
      </c>
      <c r="E12" s="120">
        <f>SUM(C11*E11)</f>
        <v>1844.1150720000003</v>
      </c>
      <c r="F12" s="120">
        <f>SUM(C11*F11)</f>
        <v>2766.1726080000003</v>
      </c>
      <c r="G12" s="121">
        <f t="shared" si="0"/>
        <v>4610.2876800000004</v>
      </c>
    </row>
    <row r="13" spans="1:7" x14ac:dyDescent="0.25">
      <c r="A13" s="112" t="s">
        <v>84</v>
      </c>
      <c r="B13" s="113" t="str">
        <f>[3]ORÇ!B18</f>
        <v>LIMPEZA GERAL</v>
      </c>
      <c r="C13" s="114">
        <f>[3]ORÇ!F18</f>
        <v>313.63200000000001</v>
      </c>
      <c r="D13" s="115">
        <v>0</v>
      </c>
      <c r="E13" s="115">
        <v>0</v>
      </c>
      <c r="F13" s="115">
        <v>1</v>
      </c>
      <c r="G13" s="116">
        <f t="shared" si="0"/>
        <v>1</v>
      </c>
    </row>
    <row r="14" spans="1:7" x14ac:dyDescent="0.25">
      <c r="A14" s="117"/>
      <c r="B14" s="118"/>
      <c r="C14" s="119"/>
      <c r="D14" s="120">
        <f t="shared" ref="D14" si="1">SUM(C13*D13)</f>
        <v>0</v>
      </c>
      <c r="E14" s="120">
        <f t="shared" ref="E14" si="2">SUM(C13*E13)</f>
        <v>0</v>
      </c>
      <c r="F14" s="120">
        <f t="shared" ref="F14" si="3">SUM(C13*F13)</f>
        <v>313.63200000000001</v>
      </c>
      <c r="G14" s="121">
        <f t="shared" si="0"/>
        <v>313.63200000000001</v>
      </c>
    </row>
    <row r="15" spans="1:7" ht="15.75" thickBot="1" x14ac:dyDescent="0.3">
      <c r="A15" s="38"/>
      <c r="B15" s="8" t="s">
        <v>94</v>
      </c>
      <c r="C15" s="122">
        <f>SUM(C9:C14)</f>
        <v>8483.8804799999998</v>
      </c>
      <c r="D15" s="123">
        <f>SUM(D10,D12,D14)</f>
        <v>2135.9764799999998</v>
      </c>
      <c r="E15" s="123">
        <f>SUM(E10,E12,E14)</f>
        <v>3268.0993920000001</v>
      </c>
      <c r="F15" s="123">
        <f>SUM(F10,F12,F14)</f>
        <v>3079.8046080000004</v>
      </c>
      <c r="G15" s="21">
        <f t="shared" si="0"/>
        <v>8483.8804799999998</v>
      </c>
    </row>
  </sheetData>
  <mergeCells count="14">
    <mergeCell ref="A11:A12"/>
    <mergeCell ref="B11:B12"/>
    <mergeCell ref="C11:C12"/>
    <mergeCell ref="A13:A14"/>
    <mergeCell ref="B13:B14"/>
    <mergeCell ref="C13:C14"/>
    <mergeCell ref="A3:G3"/>
    <mergeCell ref="A4:B4"/>
    <mergeCell ref="A5:F5"/>
    <mergeCell ref="A6:F6"/>
    <mergeCell ref="A7:B7"/>
    <mergeCell ref="A9:A10"/>
    <mergeCell ref="B9:B10"/>
    <mergeCell ref="C9:C10"/>
  </mergeCells>
  <pageMargins left="0.27559055118110237" right="0.11811023622047245" top="1.66" bottom="0.78740157480314965" header="0.31496062992125984" footer="0.31496062992125984"/>
  <pageSetup paperSize="9" orientation="landscape" r:id="rId1"/>
  <headerFooter>
    <oddHeader>&amp;C&amp;G</oddHead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A945C5-9C66-4C0C-B34F-83E3E3E47B64}">
  <sheetPr>
    <pageSetUpPr fitToPage="1"/>
  </sheetPr>
  <dimension ref="A1:H52"/>
  <sheetViews>
    <sheetView view="pageBreakPreview" topLeftCell="A16" zoomScale="75" zoomScaleNormal="85" zoomScaleSheetLayoutView="75" workbookViewId="0">
      <selection activeCell="J15" sqref="J15"/>
    </sheetView>
  </sheetViews>
  <sheetFormatPr defaultRowHeight="15" x14ac:dyDescent="0.25"/>
  <cols>
    <col min="1" max="1" width="6.85546875" style="2" customWidth="1"/>
    <col min="2" max="2" width="56.85546875" style="1" customWidth="1"/>
    <col min="3" max="3" width="9.140625" style="16"/>
    <col min="4" max="4" width="9.140625" style="13"/>
    <col min="5" max="5" width="15" style="17" customWidth="1"/>
    <col min="6" max="6" width="19" customWidth="1"/>
  </cols>
  <sheetData>
    <row r="1" spans="1:8" ht="15.75" thickBot="1" x14ac:dyDescent="0.3">
      <c r="A1" s="44"/>
      <c r="B1" s="45"/>
      <c r="C1" s="46"/>
      <c r="D1" s="47"/>
      <c r="E1" s="48"/>
      <c r="F1" s="37"/>
    </row>
    <row r="2" spans="1:8" ht="21.75" thickBot="1" x14ac:dyDescent="0.3">
      <c r="A2" s="52" t="s">
        <v>14</v>
      </c>
      <c r="B2" s="53"/>
      <c r="C2" s="53"/>
      <c r="D2" s="53"/>
      <c r="E2" s="53"/>
      <c r="F2" s="54"/>
    </row>
    <row r="3" spans="1:8" x14ac:dyDescent="0.25">
      <c r="A3" s="9" t="s">
        <v>68</v>
      </c>
      <c r="B3" s="10"/>
      <c r="C3" s="15"/>
      <c r="D3" s="14"/>
      <c r="E3" s="18"/>
      <c r="F3" s="11" t="s">
        <v>13</v>
      </c>
    </row>
    <row r="4" spans="1:8" ht="30" customHeight="1" x14ac:dyDescent="0.25">
      <c r="A4" s="55" t="s">
        <v>99</v>
      </c>
      <c r="B4" s="56"/>
      <c r="C4" s="56"/>
      <c r="D4" s="56"/>
      <c r="E4" s="56"/>
      <c r="F4" s="57"/>
      <c r="H4">
        <v>1.2</v>
      </c>
    </row>
    <row r="5" spans="1:8" x14ac:dyDescent="0.25">
      <c r="A5" s="58" t="s">
        <v>100</v>
      </c>
      <c r="B5" s="59"/>
      <c r="C5" s="59"/>
      <c r="D5" s="59"/>
      <c r="E5" s="59"/>
      <c r="F5" s="60"/>
    </row>
    <row r="6" spans="1:8" ht="15.75" thickBot="1" x14ac:dyDescent="0.3">
      <c r="A6" s="24" t="s">
        <v>45</v>
      </c>
      <c r="B6" s="22"/>
      <c r="C6" s="22"/>
      <c r="D6" s="22"/>
      <c r="E6" s="22"/>
      <c r="F6" s="23" t="s">
        <v>19</v>
      </c>
    </row>
    <row r="7" spans="1:8" x14ac:dyDescent="0.25">
      <c r="A7" s="3" t="s">
        <v>0</v>
      </c>
      <c r="B7" s="4" t="s">
        <v>1</v>
      </c>
      <c r="C7" s="4" t="s">
        <v>2</v>
      </c>
      <c r="D7" s="12" t="s">
        <v>3</v>
      </c>
      <c r="E7" s="19" t="s">
        <v>4</v>
      </c>
      <c r="F7" s="5" t="s">
        <v>5</v>
      </c>
    </row>
    <row r="8" spans="1:8" x14ac:dyDescent="0.25">
      <c r="A8" s="28" t="s">
        <v>6</v>
      </c>
      <c r="B8" s="6" t="s">
        <v>71</v>
      </c>
      <c r="C8" s="29"/>
      <c r="D8" s="30"/>
      <c r="E8" s="31"/>
      <c r="F8" s="20">
        <f>SUM(F9:F12)</f>
        <v>5942.2853999999988</v>
      </c>
    </row>
    <row r="9" spans="1:8" x14ac:dyDescent="0.25">
      <c r="A9" s="7" t="s">
        <v>15</v>
      </c>
      <c r="B9" s="32" t="s">
        <v>72</v>
      </c>
      <c r="C9" s="33">
        <v>11.52</v>
      </c>
      <c r="D9" s="33" t="s">
        <v>73</v>
      </c>
      <c r="E9" s="34">
        <f>SUM($H$4*H9)</f>
        <v>87.167999999999992</v>
      </c>
      <c r="F9" s="35">
        <f>SUM(C9*E9)</f>
        <v>1004.1753599999998</v>
      </c>
      <c r="H9" s="25">
        <v>72.64</v>
      </c>
    </row>
    <row r="10" spans="1:8" x14ac:dyDescent="0.25">
      <c r="A10" s="7" t="s">
        <v>7</v>
      </c>
      <c r="B10" s="32" t="s">
        <v>74</v>
      </c>
      <c r="C10" s="33">
        <v>1.92</v>
      </c>
      <c r="D10" s="33" t="s">
        <v>73</v>
      </c>
      <c r="E10" s="34">
        <f t="shared" ref="E10:E12" si="0">SUM($H$4*H10)</f>
        <v>973.34399999999994</v>
      </c>
      <c r="F10" s="35">
        <f t="shared" ref="F10:F12" si="1">SUM(C10*E10)</f>
        <v>1868.8204799999999</v>
      </c>
      <c r="H10" s="25">
        <v>811.12</v>
      </c>
    </row>
    <row r="11" spans="1:8" x14ac:dyDescent="0.25">
      <c r="A11" s="7" t="s">
        <v>25</v>
      </c>
      <c r="B11" s="32" t="s">
        <v>75</v>
      </c>
      <c r="C11" s="33">
        <v>0.28999999999999998</v>
      </c>
      <c r="D11" s="33" t="s">
        <v>73</v>
      </c>
      <c r="E11" s="34">
        <f t="shared" si="0"/>
        <v>4061.2919999999995</v>
      </c>
      <c r="F11" s="35">
        <f t="shared" si="1"/>
        <v>1177.7746799999998</v>
      </c>
      <c r="H11" s="25">
        <v>3384.41</v>
      </c>
    </row>
    <row r="12" spans="1:8" x14ac:dyDescent="0.25">
      <c r="A12" s="7" t="s">
        <v>76</v>
      </c>
      <c r="B12" s="32" t="s">
        <v>77</v>
      </c>
      <c r="C12" s="33">
        <v>1.92</v>
      </c>
      <c r="D12" s="33" t="s">
        <v>73</v>
      </c>
      <c r="E12" s="34">
        <f t="shared" si="0"/>
        <v>985.16399999999999</v>
      </c>
      <c r="F12" s="35">
        <f t="shared" si="1"/>
        <v>1891.5148799999999</v>
      </c>
      <c r="H12" s="25">
        <v>820.97</v>
      </c>
    </row>
    <row r="13" spans="1:8" x14ac:dyDescent="0.25">
      <c r="A13" s="7" t="s">
        <v>78</v>
      </c>
      <c r="B13" s="32"/>
      <c r="C13" s="33"/>
      <c r="D13" s="33"/>
      <c r="E13" s="34"/>
      <c r="F13" s="35"/>
      <c r="H13" s="25"/>
    </row>
    <row r="14" spans="1:8" x14ac:dyDescent="0.25">
      <c r="A14" s="28" t="s">
        <v>8</v>
      </c>
      <c r="B14" s="6" t="s">
        <v>79</v>
      </c>
      <c r="C14" s="30"/>
      <c r="D14" s="30"/>
      <c r="E14" s="31"/>
      <c r="F14" s="20">
        <f>SUM(F15:F17)</f>
        <v>7764.6950399999987</v>
      </c>
      <c r="H14" s="25"/>
    </row>
    <row r="15" spans="1:8" x14ac:dyDescent="0.25">
      <c r="A15" s="7" t="s">
        <v>9</v>
      </c>
      <c r="B15" s="32" t="s">
        <v>80</v>
      </c>
      <c r="C15" s="33">
        <v>38.4</v>
      </c>
      <c r="D15" s="33" t="s">
        <v>81</v>
      </c>
      <c r="E15" s="34">
        <f>SUM($H$4*H15)</f>
        <v>114.264</v>
      </c>
      <c r="F15" s="35">
        <f>SUM(C15*E15)</f>
        <v>4387.7375999999995</v>
      </c>
      <c r="H15" s="25">
        <v>95.22</v>
      </c>
    </row>
    <row r="16" spans="1:8" x14ac:dyDescent="0.25">
      <c r="A16" s="7" t="s">
        <v>10</v>
      </c>
      <c r="B16" s="32" t="s">
        <v>82</v>
      </c>
      <c r="C16" s="33">
        <v>47.36</v>
      </c>
      <c r="D16" s="33" t="s">
        <v>81</v>
      </c>
      <c r="E16" s="34">
        <f>SUM($H$4*H16)</f>
        <v>14.027999999999999</v>
      </c>
      <c r="F16" s="35">
        <f>SUM(C16*E16)</f>
        <v>664.3660799999999</v>
      </c>
      <c r="H16" s="25">
        <v>11.69</v>
      </c>
    </row>
    <row r="17" spans="1:8" x14ac:dyDescent="0.25">
      <c r="A17" s="7" t="s">
        <v>16</v>
      </c>
      <c r="B17" s="32" t="s">
        <v>83</v>
      </c>
      <c r="C17" s="33">
        <v>47.36</v>
      </c>
      <c r="D17" s="33" t="s">
        <v>81</v>
      </c>
      <c r="E17" s="34">
        <f>SUM($H$4*H17)</f>
        <v>57.275999999999996</v>
      </c>
      <c r="F17" s="35">
        <f>SUM(C17*E17)</f>
        <v>2712.5913599999999</v>
      </c>
      <c r="H17" s="25">
        <v>47.73</v>
      </c>
    </row>
    <row r="18" spans="1:8" x14ac:dyDescent="0.25">
      <c r="A18" s="28" t="s">
        <v>84</v>
      </c>
      <c r="B18" s="6" t="s">
        <v>85</v>
      </c>
      <c r="C18" s="30"/>
      <c r="D18" s="30"/>
      <c r="E18" s="31"/>
      <c r="F18" s="20">
        <f>SUM(F19:F19)</f>
        <v>483.51599999999996</v>
      </c>
    </row>
    <row r="19" spans="1:8" x14ac:dyDescent="0.25">
      <c r="A19" s="41" t="s">
        <v>86</v>
      </c>
      <c r="B19" s="43" t="s">
        <v>87</v>
      </c>
      <c r="C19" s="49">
        <v>55.5</v>
      </c>
      <c r="D19" s="49" t="s">
        <v>81</v>
      </c>
      <c r="E19" s="34">
        <f>SUM($H$4*H19)</f>
        <v>8.7119999999999997</v>
      </c>
      <c r="F19" s="35">
        <f>SUM(C19*E19)</f>
        <v>483.51599999999996</v>
      </c>
      <c r="H19">
        <v>7.26</v>
      </c>
    </row>
    <row r="20" spans="1:8" x14ac:dyDescent="0.25">
      <c r="A20" s="41"/>
      <c r="B20" s="43"/>
      <c r="C20" s="49"/>
      <c r="D20" s="49"/>
      <c r="E20" s="50"/>
      <c r="F20" s="51"/>
    </row>
    <row r="21" spans="1:8" x14ac:dyDescent="0.25">
      <c r="A21" s="41"/>
      <c r="B21" s="43"/>
      <c r="C21" s="49"/>
      <c r="D21" s="49"/>
      <c r="E21" s="50"/>
      <c r="F21" s="51"/>
    </row>
    <row r="22" spans="1:8" x14ac:dyDescent="0.25">
      <c r="A22" s="41"/>
      <c r="B22" s="43"/>
      <c r="C22" s="49"/>
      <c r="D22" s="49"/>
      <c r="E22" s="50"/>
      <c r="F22" s="51"/>
    </row>
    <row r="23" spans="1:8" x14ac:dyDescent="0.25">
      <c r="A23" s="41"/>
      <c r="B23" s="43"/>
      <c r="C23" s="49"/>
      <c r="D23" s="49"/>
      <c r="E23" s="50"/>
      <c r="F23" s="51"/>
    </row>
    <row r="24" spans="1:8" x14ac:dyDescent="0.25">
      <c r="A24" s="41"/>
      <c r="B24" s="43"/>
      <c r="C24" s="49"/>
      <c r="D24" s="49"/>
      <c r="E24" s="50"/>
      <c r="F24" s="51"/>
    </row>
    <row r="25" spans="1:8" x14ac:dyDescent="0.25">
      <c r="A25" s="41"/>
      <c r="B25" s="43"/>
      <c r="C25" s="49"/>
      <c r="D25" s="49"/>
      <c r="E25" s="50"/>
      <c r="F25" s="51"/>
    </row>
    <row r="26" spans="1:8" x14ac:dyDescent="0.25">
      <c r="A26" s="41"/>
      <c r="B26" s="43"/>
      <c r="C26" s="49"/>
      <c r="D26" s="49"/>
      <c r="E26" s="50"/>
      <c r="F26" s="51"/>
    </row>
    <row r="27" spans="1:8" x14ac:dyDescent="0.25">
      <c r="A27" s="41"/>
      <c r="B27" s="43"/>
      <c r="C27" s="49"/>
      <c r="D27" s="49"/>
      <c r="E27" s="50"/>
      <c r="F27" s="51"/>
    </row>
    <row r="28" spans="1:8" x14ac:dyDescent="0.25">
      <c r="A28" s="41"/>
      <c r="B28" s="43"/>
      <c r="C28" s="49"/>
      <c r="D28" s="49"/>
      <c r="E28" s="50"/>
      <c r="F28" s="51"/>
    </row>
    <row r="29" spans="1:8" x14ac:dyDescent="0.25">
      <c r="A29" s="41"/>
      <c r="B29" s="43"/>
      <c r="C29" s="49"/>
      <c r="D29" s="49"/>
      <c r="E29" s="50"/>
      <c r="F29" s="51"/>
    </row>
    <row r="30" spans="1:8" x14ac:dyDescent="0.25">
      <c r="A30" s="41"/>
      <c r="B30" s="43"/>
      <c r="C30" s="49"/>
      <c r="D30" s="49"/>
      <c r="E30" s="50"/>
      <c r="F30" s="51"/>
    </row>
    <row r="31" spans="1:8" x14ac:dyDescent="0.25">
      <c r="A31" s="41"/>
      <c r="B31" s="43"/>
      <c r="C31" s="49"/>
      <c r="D31" s="49"/>
      <c r="E31" s="50"/>
      <c r="F31" s="51"/>
    </row>
    <row r="32" spans="1:8" x14ac:dyDescent="0.25">
      <c r="A32" s="41"/>
      <c r="B32" s="43"/>
      <c r="C32" s="49"/>
      <c r="D32" s="49"/>
      <c r="E32" s="50"/>
      <c r="F32" s="51"/>
    </row>
    <row r="33" spans="1:6" x14ac:dyDescent="0.25">
      <c r="A33" s="41"/>
      <c r="B33" s="43"/>
      <c r="C33" s="49"/>
      <c r="D33" s="49"/>
      <c r="E33" s="50"/>
      <c r="F33" s="51"/>
    </row>
    <row r="34" spans="1:6" x14ac:dyDescent="0.25">
      <c r="A34" s="41"/>
      <c r="B34" s="43"/>
      <c r="C34" s="49"/>
      <c r="D34" s="49"/>
      <c r="E34" s="50"/>
      <c r="F34" s="51"/>
    </row>
    <row r="35" spans="1:6" x14ac:dyDescent="0.25">
      <c r="A35" s="41"/>
      <c r="B35" s="43"/>
      <c r="C35" s="49"/>
      <c r="D35" s="49"/>
      <c r="E35" s="50"/>
      <c r="F35" s="51"/>
    </row>
    <row r="36" spans="1:6" x14ac:dyDescent="0.25">
      <c r="A36" s="41"/>
      <c r="B36" s="43"/>
      <c r="C36" s="49"/>
      <c r="D36" s="49"/>
      <c r="E36" s="50"/>
      <c r="F36" s="51"/>
    </row>
    <row r="37" spans="1:6" x14ac:dyDescent="0.25">
      <c r="A37" s="41"/>
      <c r="B37" s="43"/>
      <c r="C37" s="49"/>
      <c r="D37" s="49"/>
      <c r="E37" s="50"/>
      <c r="F37" s="51"/>
    </row>
    <row r="38" spans="1:6" x14ac:dyDescent="0.25">
      <c r="A38" s="41"/>
      <c r="B38" s="43"/>
      <c r="C38" s="49"/>
      <c r="D38" s="49"/>
      <c r="E38" s="50"/>
      <c r="F38" s="51"/>
    </row>
    <row r="39" spans="1:6" x14ac:dyDescent="0.25">
      <c r="A39" s="41"/>
      <c r="B39" s="43"/>
      <c r="C39" s="49"/>
      <c r="D39" s="49"/>
      <c r="E39" s="50"/>
      <c r="F39" s="51"/>
    </row>
    <row r="40" spans="1:6" x14ac:dyDescent="0.25">
      <c r="A40" s="41"/>
      <c r="B40" s="43"/>
      <c r="C40" s="49"/>
      <c r="D40" s="49"/>
      <c r="E40" s="50"/>
      <c r="F40" s="51"/>
    </row>
    <row r="41" spans="1:6" x14ac:dyDescent="0.25">
      <c r="A41" s="41"/>
      <c r="B41" s="43"/>
      <c r="C41" s="49"/>
      <c r="D41" s="49"/>
      <c r="E41" s="50"/>
      <c r="F41" s="51"/>
    </row>
    <row r="42" spans="1:6" x14ac:dyDescent="0.25">
      <c r="A42" s="41"/>
      <c r="B42" s="43"/>
      <c r="C42" s="49"/>
      <c r="D42" s="49"/>
      <c r="E42" s="50"/>
      <c r="F42" s="51"/>
    </row>
    <row r="43" spans="1:6" x14ac:dyDescent="0.25">
      <c r="A43" s="41"/>
      <c r="B43" s="43"/>
      <c r="C43" s="49"/>
      <c r="D43" s="49"/>
      <c r="E43" s="50"/>
      <c r="F43" s="51"/>
    </row>
    <row r="44" spans="1:6" x14ac:dyDescent="0.25">
      <c r="A44" s="41"/>
      <c r="B44" s="43"/>
      <c r="C44" s="49"/>
      <c r="D44" s="49"/>
      <c r="E44" s="50"/>
      <c r="F44" s="51"/>
    </row>
    <row r="45" spans="1:6" x14ac:dyDescent="0.25">
      <c r="A45" s="41"/>
      <c r="B45" s="43"/>
      <c r="C45" s="49"/>
      <c r="D45" s="49"/>
      <c r="E45" s="50"/>
      <c r="F45" s="51"/>
    </row>
    <row r="46" spans="1:6" x14ac:dyDescent="0.25">
      <c r="A46" s="41"/>
      <c r="B46" s="43"/>
      <c r="C46" s="49"/>
      <c r="D46" s="49"/>
      <c r="E46" s="50"/>
      <c r="F46" s="51"/>
    </row>
    <row r="47" spans="1:6" x14ac:dyDescent="0.25">
      <c r="A47" s="41"/>
      <c r="B47" s="43"/>
      <c r="C47" s="49"/>
      <c r="D47" s="49"/>
      <c r="E47" s="50"/>
      <c r="F47" s="51"/>
    </row>
    <row r="48" spans="1:6" x14ac:dyDescent="0.25">
      <c r="A48" s="41"/>
      <c r="B48" s="43"/>
      <c r="C48" s="49"/>
      <c r="D48" s="49"/>
      <c r="E48" s="50"/>
      <c r="F48" s="51"/>
    </row>
    <row r="49" spans="1:6" x14ac:dyDescent="0.25">
      <c r="A49" s="41"/>
      <c r="B49" s="43"/>
      <c r="C49" s="49"/>
      <c r="D49" s="49"/>
      <c r="E49" s="50"/>
      <c r="F49" s="51"/>
    </row>
    <row r="50" spans="1:6" x14ac:dyDescent="0.25">
      <c r="A50" s="41"/>
      <c r="B50" s="43"/>
      <c r="C50" s="49"/>
      <c r="D50" s="49"/>
      <c r="E50" s="50"/>
      <c r="F50" s="51"/>
    </row>
    <row r="51" spans="1:6" x14ac:dyDescent="0.25">
      <c r="A51" s="41"/>
      <c r="B51" s="42"/>
      <c r="C51" s="49"/>
      <c r="D51" s="49"/>
      <c r="E51" s="50"/>
      <c r="F51" s="51"/>
    </row>
    <row r="52" spans="1:6" ht="15.75" thickBot="1" x14ac:dyDescent="0.3">
      <c r="A52" s="38"/>
      <c r="B52" s="8" t="s">
        <v>11</v>
      </c>
      <c r="C52" s="39"/>
      <c r="D52" s="39"/>
      <c r="E52" s="36" t="s">
        <v>12</v>
      </c>
      <c r="F52" s="21">
        <f>SUM(F8,F14,F18)</f>
        <v>14190.496439999997</v>
      </c>
    </row>
  </sheetData>
  <mergeCells count="3">
    <mergeCell ref="A2:F2"/>
    <mergeCell ref="A4:F4"/>
    <mergeCell ref="A5:F5"/>
  </mergeCells>
  <pageMargins left="0.23622047244094491" right="0.23622047244094491" top="1.58" bottom="0.74803149606299213" header="0.31496062992125984" footer="0.31496062992125984"/>
  <pageSetup paperSize="9" scale="85" fitToHeight="0" orientation="portrait" r:id="rId1"/>
  <headerFooter>
    <oddHeader>&amp;C&amp;G</oddHead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3AEBA1-576F-47C3-AC8A-F37F224C00CB}">
  <dimension ref="A2:G15"/>
  <sheetViews>
    <sheetView view="pageBreakPreview" zoomScale="93" zoomScaleNormal="73" zoomScaleSheetLayoutView="93" workbookViewId="0">
      <selection activeCell="A3" sqref="A3:G15"/>
    </sheetView>
  </sheetViews>
  <sheetFormatPr defaultRowHeight="15" x14ac:dyDescent="0.25"/>
  <cols>
    <col min="1" max="1" width="11.5703125" style="37" customWidth="1"/>
    <col min="2" max="2" width="46.5703125" style="37" customWidth="1"/>
    <col min="3" max="3" width="15.7109375" style="37" bestFit="1" customWidth="1"/>
    <col min="4" max="6" width="10.85546875" style="37" bestFit="1" customWidth="1"/>
    <col min="7" max="7" width="15.7109375" style="37" bestFit="1" customWidth="1"/>
    <col min="8" max="16384" width="9.140625" style="37"/>
  </cols>
  <sheetData>
    <row r="2" spans="1:7" ht="15.75" thickBot="1" x14ac:dyDescent="0.3"/>
    <row r="3" spans="1:7" ht="15.75" thickBot="1" x14ac:dyDescent="0.3">
      <c r="A3" s="104" t="s">
        <v>88</v>
      </c>
      <c r="B3" s="105"/>
      <c r="C3" s="105"/>
      <c r="D3" s="105"/>
      <c r="E3" s="105"/>
      <c r="F3" s="105"/>
      <c r="G3" s="106"/>
    </row>
    <row r="4" spans="1:7" x14ac:dyDescent="0.25">
      <c r="A4" s="107" t="s">
        <v>68</v>
      </c>
      <c r="B4" s="108"/>
      <c r="C4" s="15"/>
      <c r="D4" s="14"/>
      <c r="E4" s="14"/>
      <c r="F4" s="14"/>
      <c r="G4" s="11" t="s">
        <v>13</v>
      </c>
    </row>
    <row r="5" spans="1:7" ht="30.75" customHeight="1" x14ac:dyDescent="0.25">
      <c r="A5" s="55" t="str">
        <f>[4]ORÇ!$A$4</f>
        <v>OBJETIVO:  CONSTRUÇÃO DE UMA GALERIA COM 32,00 METROS LINEARES</v>
      </c>
      <c r="B5" s="56"/>
      <c r="C5" s="56"/>
      <c r="D5" s="56"/>
      <c r="E5" s="56"/>
      <c r="F5" s="56"/>
      <c r="G5" s="109"/>
    </row>
    <row r="6" spans="1:7" x14ac:dyDescent="0.25">
      <c r="A6" s="55" t="s">
        <v>100</v>
      </c>
      <c r="B6" s="56"/>
      <c r="C6" s="56"/>
      <c r="D6" s="56"/>
      <c r="E6" s="56"/>
      <c r="F6" s="56"/>
      <c r="G6" s="109"/>
    </row>
    <row r="7" spans="1:7" ht="15.75" thickBot="1" x14ac:dyDescent="0.3">
      <c r="A7" s="65" t="s">
        <v>45</v>
      </c>
      <c r="B7" s="66"/>
      <c r="C7" s="22"/>
      <c r="D7" s="22"/>
      <c r="E7" s="22"/>
      <c r="F7" s="22"/>
      <c r="G7" s="23"/>
    </row>
    <row r="8" spans="1:7" x14ac:dyDescent="0.25">
      <c r="A8" s="3" t="s">
        <v>0</v>
      </c>
      <c r="B8" s="4" t="s">
        <v>1</v>
      </c>
      <c r="C8" s="4" t="s">
        <v>90</v>
      </c>
      <c r="D8" s="12" t="s">
        <v>91</v>
      </c>
      <c r="E8" s="12" t="s">
        <v>92</v>
      </c>
      <c r="F8" s="12" t="s">
        <v>93</v>
      </c>
      <c r="G8" s="124"/>
    </row>
    <row r="9" spans="1:7" x14ac:dyDescent="0.25">
      <c r="A9" s="125" t="s">
        <v>6</v>
      </c>
      <c r="B9" s="113" t="str">
        <f>[4]ORÇ!B8</f>
        <v>FUNDAÇÃO</v>
      </c>
      <c r="C9" s="114">
        <f>[4]ORÇ!F8</f>
        <v>5942.2853999999988</v>
      </c>
      <c r="D9" s="115">
        <v>0.6</v>
      </c>
      <c r="E9" s="115">
        <v>0.4</v>
      </c>
      <c r="F9" s="115">
        <v>0</v>
      </c>
      <c r="G9" s="116">
        <f t="shared" ref="G9:G15" si="0">SUM(D9:F9)</f>
        <v>1</v>
      </c>
    </row>
    <row r="10" spans="1:7" x14ac:dyDescent="0.25">
      <c r="A10" s="126"/>
      <c r="B10" s="118"/>
      <c r="C10" s="119"/>
      <c r="D10" s="120">
        <f>SUM(C9*D9)</f>
        <v>3565.371239999999</v>
      </c>
      <c r="E10" s="120">
        <f>SUM(C9*E9)</f>
        <v>2376.9141599999998</v>
      </c>
      <c r="F10" s="120">
        <f>SUM(C9*F9)</f>
        <v>0</v>
      </c>
      <c r="G10" s="121">
        <f t="shared" si="0"/>
        <v>5942.2853999999988</v>
      </c>
    </row>
    <row r="11" spans="1:7" x14ac:dyDescent="0.25">
      <c r="A11" s="125" t="s">
        <v>8</v>
      </c>
      <c r="B11" s="113" t="str">
        <f>[4]ORÇ!B14</f>
        <v>PAREDES/REVESTIMENTO</v>
      </c>
      <c r="C11" s="114">
        <f>[4]ORÇ!F14</f>
        <v>7764.6950399999987</v>
      </c>
      <c r="D11" s="115">
        <v>0</v>
      </c>
      <c r="E11" s="115">
        <v>0.4</v>
      </c>
      <c r="F11" s="115">
        <v>0.6</v>
      </c>
      <c r="G11" s="116">
        <f t="shared" si="0"/>
        <v>1</v>
      </c>
    </row>
    <row r="12" spans="1:7" x14ac:dyDescent="0.25">
      <c r="A12" s="126"/>
      <c r="B12" s="118"/>
      <c r="C12" s="119"/>
      <c r="D12" s="120">
        <f>SUM(C11*D11)</f>
        <v>0</v>
      </c>
      <c r="E12" s="120">
        <f>SUM(C11*E11)</f>
        <v>3105.8780159999997</v>
      </c>
      <c r="F12" s="120">
        <f>SUM(C11*F11)</f>
        <v>4658.817023999999</v>
      </c>
      <c r="G12" s="121">
        <f t="shared" si="0"/>
        <v>7764.6950399999987</v>
      </c>
    </row>
    <row r="13" spans="1:7" x14ac:dyDescent="0.25">
      <c r="A13" s="125" t="s">
        <v>84</v>
      </c>
      <c r="B13" s="113" t="str">
        <f>[4]ORÇ!B18</f>
        <v>LIMPEZA GERAL</v>
      </c>
      <c r="C13" s="114">
        <f>[4]ORÇ!F18</f>
        <v>483.51599999999996</v>
      </c>
      <c r="D13" s="115">
        <v>0</v>
      </c>
      <c r="E13" s="115">
        <v>0</v>
      </c>
      <c r="F13" s="115">
        <v>1</v>
      </c>
      <c r="G13" s="116">
        <f t="shared" si="0"/>
        <v>1</v>
      </c>
    </row>
    <row r="14" spans="1:7" x14ac:dyDescent="0.25">
      <c r="A14" s="126"/>
      <c r="B14" s="118"/>
      <c r="C14" s="119"/>
      <c r="D14" s="120">
        <f t="shared" ref="D14" si="1">SUM(C13*D13)</f>
        <v>0</v>
      </c>
      <c r="E14" s="120">
        <f t="shared" ref="E14" si="2">SUM(C13*E13)</f>
        <v>0</v>
      </c>
      <c r="F14" s="120">
        <f t="shared" ref="F14" si="3">SUM(C13*F13)</f>
        <v>483.51599999999996</v>
      </c>
      <c r="G14" s="121">
        <f t="shared" si="0"/>
        <v>483.51599999999996</v>
      </c>
    </row>
    <row r="15" spans="1:7" ht="15.75" thickBot="1" x14ac:dyDescent="0.3">
      <c r="A15" s="38"/>
      <c r="B15" s="8" t="s">
        <v>94</v>
      </c>
      <c r="C15" s="122">
        <f>SUM(C9:C14)</f>
        <v>14190.496439999997</v>
      </c>
      <c r="D15" s="123">
        <f>SUM(D10,D12,D14)</f>
        <v>3565.371239999999</v>
      </c>
      <c r="E15" s="123">
        <f>SUM(E10,E12,E14)</f>
        <v>5482.792175999999</v>
      </c>
      <c r="F15" s="123">
        <f>SUM(F10,F12,F14)</f>
        <v>5142.3330239999987</v>
      </c>
      <c r="G15" s="21">
        <f t="shared" si="0"/>
        <v>14190.496439999995</v>
      </c>
    </row>
  </sheetData>
  <mergeCells count="14">
    <mergeCell ref="A11:A12"/>
    <mergeCell ref="B11:B12"/>
    <mergeCell ref="C11:C12"/>
    <mergeCell ref="A13:A14"/>
    <mergeCell ref="B13:B14"/>
    <mergeCell ref="C13:C14"/>
    <mergeCell ref="A3:G3"/>
    <mergeCell ref="A4:B4"/>
    <mergeCell ref="A5:F5"/>
    <mergeCell ref="A6:F6"/>
    <mergeCell ref="A7:B7"/>
    <mergeCell ref="A9:A10"/>
    <mergeCell ref="B9:B10"/>
    <mergeCell ref="C9:C10"/>
  </mergeCells>
  <pageMargins left="1.299212598425197" right="0.11811023622047245" top="2.1259842519685042" bottom="0.78740157480314965" header="0.31496062992125984" footer="0.31496062992125984"/>
  <pageSetup paperSize="9" orientation="landscape" r:id="rId1"/>
  <headerFooter>
    <oddHeader>&amp;C&amp;G</oddHead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DA072B-178E-406A-9E01-AA259C049F20}">
  <sheetPr>
    <pageSetUpPr fitToPage="1"/>
  </sheetPr>
  <dimension ref="A1:H52"/>
  <sheetViews>
    <sheetView view="pageBreakPreview" zoomScale="75" zoomScaleNormal="85" zoomScaleSheetLayoutView="75" workbookViewId="0">
      <selection activeCell="E24" sqref="E24"/>
    </sheetView>
  </sheetViews>
  <sheetFormatPr defaultRowHeight="15" x14ac:dyDescent="0.25"/>
  <cols>
    <col min="1" max="1" width="6.85546875" style="2" customWidth="1"/>
    <col min="2" max="2" width="56.85546875" style="1" customWidth="1"/>
    <col min="3" max="3" width="9.140625" style="16"/>
    <col min="4" max="4" width="9.140625" style="13"/>
    <col min="5" max="5" width="15" style="17" customWidth="1"/>
    <col min="6" max="6" width="19" customWidth="1"/>
  </cols>
  <sheetData>
    <row r="1" spans="1:8" ht="15.75" thickBot="1" x14ac:dyDescent="0.3">
      <c r="A1" s="44"/>
      <c r="B1" s="45"/>
      <c r="C1" s="46"/>
      <c r="D1" s="47"/>
      <c r="E1" s="48"/>
      <c r="F1" s="37"/>
    </row>
    <row r="2" spans="1:8" ht="21.75" thickBot="1" x14ac:dyDescent="0.3">
      <c r="A2" s="52" t="s">
        <v>14</v>
      </c>
      <c r="B2" s="53"/>
      <c r="C2" s="53"/>
      <c r="D2" s="53"/>
      <c r="E2" s="53"/>
      <c r="F2" s="54"/>
    </row>
    <row r="3" spans="1:8" x14ac:dyDescent="0.25">
      <c r="A3" s="9" t="s">
        <v>68</v>
      </c>
      <c r="B3" s="10"/>
      <c r="C3" s="15"/>
      <c r="D3" s="14"/>
      <c r="E3" s="18"/>
      <c r="F3" s="11" t="s">
        <v>13</v>
      </c>
    </row>
    <row r="4" spans="1:8" ht="30" customHeight="1" x14ac:dyDescent="0.25">
      <c r="A4" s="55" t="s">
        <v>101</v>
      </c>
      <c r="B4" s="56"/>
      <c r="C4" s="56"/>
      <c r="D4" s="56"/>
      <c r="E4" s="56"/>
      <c r="F4" s="57"/>
      <c r="H4">
        <v>1.2</v>
      </c>
    </row>
    <row r="5" spans="1:8" x14ac:dyDescent="0.25">
      <c r="A5" s="58" t="s">
        <v>102</v>
      </c>
      <c r="B5" s="59"/>
      <c r="C5" s="59"/>
      <c r="D5" s="59"/>
      <c r="E5" s="59"/>
      <c r="F5" s="60"/>
    </row>
    <row r="6" spans="1:8" ht="15.75" thickBot="1" x14ac:dyDescent="0.3">
      <c r="A6" s="24" t="s">
        <v>45</v>
      </c>
      <c r="B6" s="22"/>
      <c r="C6" s="22"/>
      <c r="D6" s="22"/>
      <c r="E6" s="22"/>
      <c r="F6" s="23" t="s">
        <v>19</v>
      </c>
    </row>
    <row r="7" spans="1:8" x14ac:dyDescent="0.25">
      <c r="A7" s="3" t="s">
        <v>0</v>
      </c>
      <c r="B7" s="4" t="s">
        <v>1</v>
      </c>
      <c r="C7" s="4" t="s">
        <v>2</v>
      </c>
      <c r="D7" s="12" t="s">
        <v>3</v>
      </c>
      <c r="E7" s="19" t="s">
        <v>4</v>
      </c>
      <c r="F7" s="5" t="s">
        <v>5</v>
      </c>
    </row>
    <row r="8" spans="1:8" x14ac:dyDescent="0.25">
      <c r="A8" s="28" t="s">
        <v>6</v>
      </c>
      <c r="B8" s="6" t="s">
        <v>71</v>
      </c>
      <c r="C8" s="29"/>
      <c r="D8" s="30"/>
      <c r="E8" s="31"/>
      <c r="F8" s="20">
        <f>SUM(F9:F12)</f>
        <v>7986.2151599999997</v>
      </c>
    </row>
    <row r="9" spans="1:8" x14ac:dyDescent="0.25">
      <c r="A9" s="7" t="s">
        <v>15</v>
      </c>
      <c r="B9" s="32" t="s">
        <v>72</v>
      </c>
      <c r="C9" s="33">
        <v>15.48</v>
      </c>
      <c r="D9" s="33" t="s">
        <v>73</v>
      </c>
      <c r="E9" s="34">
        <f>SUM($H$4*H9)</f>
        <v>87.167999999999992</v>
      </c>
      <c r="F9" s="35">
        <f>SUM(C9*E9)</f>
        <v>1349.3606399999999</v>
      </c>
      <c r="H9" s="25">
        <v>72.64</v>
      </c>
    </row>
    <row r="10" spans="1:8" x14ac:dyDescent="0.25">
      <c r="A10" s="7" t="s">
        <v>7</v>
      </c>
      <c r="B10" s="32" t="s">
        <v>74</v>
      </c>
      <c r="C10" s="33">
        <v>2.58</v>
      </c>
      <c r="D10" s="33" t="s">
        <v>73</v>
      </c>
      <c r="E10" s="34">
        <f>SUM($H$4*H10)</f>
        <v>973.34399999999994</v>
      </c>
      <c r="F10" s="35">
        <f>SUM(C10*E10)</f>
        <v>2511.2275199999999</v>
      </c>
      <c r="H10" s="25">
        <v>811.12</v>
      </c>
    </row>
    <row r="11" spans="1:8" x14ac:dyDescent="0.25">
      <c r="A11" s="7" t="s">
        <v>25</v>
      </c>
      <c r="B11" s="32" t="s">
        <v>75</v>
      </c>
      <c r="C11" s="33">
        <v>0.39</v>
      </c>
      <c r="D11" s="33" t="s">
        <v>73</v>
      </c>
      <c r="E11" s="34">
        <f>SUM($H$4*H11)</f>
        <v>4061.2919999999995</v>
      </c>
      <c r="F11" s="35">
        <f>SUM(C11*E11)</f>
        <v>1583.9038799999998</v>
      </c>
      <c r="H11" s="25">
        <v>3384.41</v>
      </c>
    </row>
    <row r="12" spans="1:8" x14ac:dyDescent="0.25">
      <c r="A12" s="7" t="s">
        <v>76</v>
      </c>
      <c r="B12" s="32" t="s">
        <v>77</v>
      </c>
      <c r="C12" s="33">
        <v>2.58</v>
      </c>
      <c r="D12" s="33" t="s">
        <v>73</v>
      </c>
      <c r="E12" s="34">
        <f>SUM($H$4*H12)</f>
        <v>985.16399999999999</v>
      </c>
      <c r="F12" s="35">
        <f>SUM(C12*E12)</f>
        <v>2541.7231200000001</v>
      </c>
      <c r="H12" s="25">
        <v>820.97</v>
      </c>
    </row>
    <row r="13" spans="1:8" x14ac:dyDescent="0.25">
      <c r="A13" s="7" t="s">
        <v>78</v>
      </c>
      <c r="B13" s="32"/>
      <c r="C13" s="33"/>
      <c r="D13" s="33"/>
      <c r="E13" s="34"/>
      <c r="F13" s="35"/>
      <c r="H13" s="25"/>
    </row>
    <row r="14" spans="1:8" x14ac:dyDescent="0.25">
      <c r="A14" s="28" t="s">
        <v>8</v>
      </c>
      <c r="B14" s="6" t="s">
        <v>79</v>
      </c>
      <c r="C14" s="30"/>
      <c r="D14" s="30"/>
      <c r="E14" s="31"/>
      <c r="F14" s="20">
        <f>SUM(F15:F17)</f>
        <v>11903.996159999999</v>
      </c>
      <c r="H14" s="25"/>
    </row>
    <row r="15" spans="1:8" x14ac:dyDescent="0.25">
      <c r="A15" s="7" t="s">
        <v>9</v>
      </c>
      <c r="B15" s="32" t="s">
        <v>80</v>
      </c>
      <c r="C15" s="33">
        <v>43</v>
      </c>
      <c r="D15" s="33" t="s">
        <v>81</v>
      </c>
      <c r="E15" s="34">
        <f>SUM($H$4*H15)</f>
        <v>114.264</v>
      </c>
      <c r="F15" s="35">
        <f>SUM(C15*E15)</f>
        <v>4913.3519999999999</v>
      </c>
      <c r="H15" s="25">
        <v>95.22</v>
      </c>
    </row>
    <row r="16" spans="1:8" x14ac:dyDescent="0.25">
      <c r="A16" s="7" t="s">
        <v>10</v>
      </c>
      <c r="B16" s="32" t="s">
        <v>82</v>
      </c>
      <c r="C16" s="33">
        <v>98.04</v>
      </c>
      <c r="D16" s="33" t="s">
        <v>81</v>
      </c>
      <c r="E16" s="34">
        <f>SUM($H$4*H16)</f>
        <v>14.027999999999999</v>
      </c>
      <c r="F16" s="35">
        <f>SUM(C16*E16)</f>
        <v>1375.30512</v>
      </c>
      <c r="H16" s="25">
        <v>11.69</v>
      </c>
    </row>
    <row r="17" spans="1:8" x14ac:dyDescent="0.25">
      <c r="A17" s="7" t="s">
        <v>16</v>
      </c>
      <c r="B17" s="32" t="s">
        <v>83</v>
      </c>
      <c r="C17" s="33">
        <v>98.04</v>
      </c>
      <c r="D17" s="33" t="s">
        <v>81</v>
      </c>
      <c r="E17" s="34">
        <f>SUM($H$4*H17)</f>
        <v>57.275999999999996</v>
      </c>
      <c r="F17" s="35">
        <f>SUM(C17*E17)</f>
        <v>5615.3390399999998</v>
      </c>
      <c r="H17" s="25">
        <v>47.73</v>
      </c>
    </row>
    <row r="18" spans="1:8" x14ac:dyDescent="0.25">
      <c r="A18" s="28" t="s">
        <v>84</v>
      </c>
      <c r="B18" s="6" t="s">
        <v>85</v>
      </c>
      <c r="C18" s="30"/>
      <c r="D18" s="30"/>
      <c r="E18" s="31"/>
      <c r="F18" s="20">
        <f>SUM(F19:F19)</f>
        <v>627.26400000000001</v>
      </c>
    </row>
    <row r="19" spans="1:8" x14ac:dyDescent="0.25">
      <c r="A19" s="41" t="s">
        <v>86</v>
      </c>
      <c r="B19" s="43" t="s">
        <v>87</v>
      </c>
      <c r="C19" s="49">
        <v>72</v>
      </c>
      <c r="D19" s="49" t="s">
        <v>81</v>
      </c>
      <c r="E19" s="34">
        <f>SUM($H$4*H19)</f>
        <v>8.7119999999999997</v>
      </c>
      <c r="F19" s="35">
        <f>SUM(C19*E19)</f>
        <v>627.26400000000001</v>
      </c>
      <c r="H19">
        <v>7.26</v>
      </c>
    </row>
    <row r="20" spans="1:8" x14ac:dyDescent="0.25">
      <c r="A20" s="41"/>
      <c r="B20" s="43"/>
      <c r="C20" s="49"/>
      <c r="D20" s="49"/>
      <c r="E20" s="50"/>
      <c r="F20" s="51"/>
    </row>
    <row r="21" spans="1:8" x14ac:dyDescent="0.25">
      <c r="A21" s="41"/>
      <c r="B21" s="43"/>
      <c r="C21" s="49"/>
      <c r="D21" s="49"/>
      <c r="E21" s="50"/>
      <c r="F21" s="51"/>
    </row>
    <row r="22" spans="1:8" x14ac:dyDescent="0.25">
      <c r="A22" s="41"/>
      <c r="B22" s="43"/>
      <c r="C22" s="49"/>
      <c r="D22" s="49"/>
      <c r="E22" s="50"/>
      <c r="F22" s="51"/>
    </row>
    <row r="23" spans="1:8" x14ac:dyDescent="0.25">
      <c r="A23" s="41"/>
      <c r="B23" s="43"/>
      <c r="C23" s="49"/>
      <c r="D23" s="49"/>
      <c r="E23" s="50"/>
      <c r="F23" s="51"/>
    </row>
    <row r="24" spans="1:8" x14ac:dyDescent="0.25">
      <c r="A24" s="41"/>
      <c r="B24" s="43"/>
      <c r="C24" s="49"/>
      <c r="D24" s="49"/>
      <c r="E24" s="50"/>
      <c r="F24" s="51"/>
    </row>
    <row r="25" spans="1:8" x14ac:dyDescent="0.25">
      <c r="A25" s="41"/>
      <c r="B25" s="43"/>
      <c r="C25" s="49"/>
      <c r="D25" s="49"/>
      <c r="E25" s="50"/>
      <c r="F25" s="51"/>
    </row>
    <row r="26" spans="1:8" x14ac:dyDescent="0.25">
      <c r="A26" s="41"/>
      <c r="B26" s="43"/>
      <c r="C26" s="49"/>
      <c r="D26" s="49"/>
      <c r="E26" s="50"/>
      <c r="F26" s="51"/>
    </row>
    <row r="27" spans="1:8" x14ac:dyDescent="0.25">
      <c r="A27" s="41"/>
      <c r="B27" s="43"/>
      <c r="C27" s="49"/>
      <c r="D27" s="49"/>
      <c r="E27" s="50"/>
      <c r="F27" s="51"/>
    </row>
    <row r="28" spans="1:8" x14ac:dyDescent="0.25">
      <c r="A28" s="41"/>
      <c r="B28" s="43"/>
      <c r="C28" s="49"/>
      <c r="D28" s="49"/>
      <c r="E28" s="50"/>
      <c r="F28" s="51"/>
    </row>
    <row r="29" spans="1:8" x14ac:dyDescent="0.25">
      <c r="A29" s="41"/>
      <c r="B29" s="43"/>
      <c r="C29" s="49"/>
      <c r="D29" s="49"/>
      <c r="E29" s="50"/>
      <c r="F29" s="51"/>
    </row>
    <row r="30" spans="1:8" x14ac:dyDescent="0.25">
      <c r="A30" s="41"/>
      <c r="B30" s="43"/>
      <c r="C30" s="49"/>
      <c r="D30" s="49"/>
      <c r="E30" s="50"/>
      <c r="F30" s="51"/>
    </row>
    <row r="31" spans="1:8" x14ac:dyDescent="0.25">
      <c r="A31" s="41"/>
      <c r="B31" s="43"/>
      <c r="C31" s="49"/>
      <c r="D31" s="49"/>
      <c r="E31" s="50"/>
      <c r="F31" s="51"/>
    </row>
    <row r="32" spans="1:8" x14ac:dyDescent="0.25">
      <c r="A32" s="41"/>
      <c r="B32" s="43"/>
      <c r="C32" s="49"/>
      <c r="D32" s="49"/>
      <c r="E32" s="50"/>
      <c r="F32" s="51"/>
    </row>
    <row r="33" spans="1:6" x14ac:dyDescent="0.25">
      <c r="A33" s="41"/>
      <c r="B33" s="43"/>
      <c r="C33" s="49"/>
      <c r="D33" s="49"/>
      <c r="E33" s="50"/>
      <c r="F33" s="51"/>
    </row>
    <row r="34" spans="1:6" x14ac:dyDescent="0.25">
      <c r="A34" s="41"/>
      <c r="B34" s="43"/>
      <c r="C34" s="49"/>
      <c r="D34" s="49"/>
      <c r="E34" s="50"/>
      <c r="F34" s="51"/>
    </row>
    <row r="35" spans="1:6" x14ac:dyDescent="0.25">
      <c r="A35" s="41"/>
      <c r="B35" s="43"/>
      <c r="C35" s="49"/>
      <c r="D35" s="49"/>
      <c r="E35" s="50"/>
      <c r="F35" s="51"/>
    </row>
    <row r="36" spans="1:6" x14ac:dyDescent="0.25">
      <c r="A36" s="41"/>
      <c r="B36" s="43"/>
      <c r="C36" s="49"/>
      <c r="D36" s="49"/>
      <c r="E36" s="50"/>
      <c r="F36" s="51"/>
    </row>
    <row r="37" spans="1:6" x14ac:dyDescent="0.25">
      <c r="A37" s="41"/>
      <c r="B37" s="43"/>
      <c r="C37" s="49"/>
      <c r="D37" s="49"/>
      <c r="E37" s="50"/>
      <c r="F37" s="51"/>
    </row>
    <row r="38" spans="1:6" x14ac:dyDescent="0.25">
      <c r="A38" s="41"/>
      <c r="B38" s="43"/>
      <c r="C38" s="49"/>
      <c r="D38" s="49"/>
      <c r="E38" s="50"/>
      <c r="F38" s="51"/>
    </row>
    <row r="39" spans="1:6" x14ac:dyDescent="0.25">
      <c r="A39" s="41"/>
      <c r="B39" s="43"/>
      <c r="C39" s="49"/>
      <c r="D39" s="49"/>
      <c r="E39" s="50"/>
      <c r="F39" s="51"/>
    </row>
    <row r="40" spans="1:6" x14ac:dyDescent="0.25">
      <c r="A40" s="41"/>
      <c r="B40" s="43"/>
      <c r="C40" s="49"/>
      <c r="D40" s="49"/>
      <c r="E40" s="50"/>
      <c r="F40" s="51"/>
    </row>
    <row r="41" spans="1:6" x14ac:dyDescent="0.25">
      <c r="A41" s="41"/>
      <c r="B41" s="43"/>
      <c r="C41" s="49"/>
      <c r="D41" s="49"/>
      <c r="E41" s="50"/>
      <c r="F41" s="51"/>
    </row>
    <row r="42" spans="1:6" x14ac:dyDescent="0.25">
      <c r="A42" s="41"/>
      <c r="B42" s="43"/>
      <c r="C42" s="49"/>
      <c r="D42" s="49"/>
      <c r="E42" s="50"/>
      <c r="F42" s="51"/>
    </row>
    <row r="43" spans="1:6" x14ac:dyDescent="0.25">
      <c r="A43" s="41"/>
      <c r="B43" s="43"/>
      <c r="C43" s="49"/>
      <c r="D43" s="49"/>
      <c r="E43" s="50"/>
      <c r="F43" s="51"/>
    </row>
    <row r="44" spans="1:6" x14ac:dyDescent="0.25">
      <c r="A44" s="41"/>
      <c r="B44" s="43"/>
      <c r="C44" s="49"/>
      <c r="D44" s="49"/>
      <c r="E44" s="50"/>
      <c r="F44" s="51"/>
    </row>
    <row r="45" spans="1:6" x14ac:dyDescent="0.25">
      <c r="A45" s="41"/>
      <c r="B45" s="43"/>
      <c r="C45" s="49"/>
      <c r="D45" s="49"/>
      <c r="E45" s="50"/>
      <c r="F45" s="51"/>
    </row>
    <row r="46" spans="1:6" x14ac:dyDescent="0.25">
      <c r="A46" s="41"/>
      <c r="B46" s="43"/>
      <c r="C46" s="49"/>
      <c r="D46" s="49"/>
      <c r="E46" s="50"/>
      <c r="F46" s="51"/>
    </row>
    <row r="47" spans="1:6" x14ac:dyDescent="0.25">
      <c r="A47" s="41"/>
      <c r="B47" s="43"/>
      <c r="C47" s="49"/>
      <c r="D47" s="49"/>
      <c r="E47" s="50"/>
      <c r="F47" s="51"/>
    </row>
    <row r="48" spans="1:6" x14ac:dyDescent="0.25">
      <c r="A48" s="41"/>
      <c r="B48" s="43"/>
      <c r="C48" s="49"/>
      <c r="D48" s="49"/>
      <c r="E48" s="50"/>
      <c r="F48" s="51"/>
    </row>
    <row r="49" spans="1:6" x14ac:dyDescent="0.25">
      <c r="A49" s="41"/>
      <c r="B49" s="43"/>
      <c r="C49" s="49"/>
      <c r="D49" s="49"/>
      <c r="E49" s="50"/>
      <c r="F49" s="51"/>
    </row>
    <row r="50" spans="1:6" x14ac:dyDescent="0.25">
      <c r="A50" s="41"/>
      <c r="B50" s="43"/>
      <c r="C50" s="49"/>
      <c r="D50" s="49"/>
      <c r="E50" s="50"/>
      <c r="F50" s="51"/>
    </row>
    <row r="51" spans="1:6" x14ac:dyDescent="0.25">
      <c r="A51" s="41"/>
      <c r="B51" s="42"/>
      <c r="C51" s="49"/>
      <c r="D51" s="49"/>
      <c r="E51" s="50"/>
      <c r="F51" s="51"/>
    </row>
    <row r="52" spans="1:6" ht="15.75" thickBot="1" x14ac:dyDescent="0.3">
      <c r="A52" s="38"/>
      <c r="B52" s="8" t="s">
        <v>11</v>
      </c>
      <c r="C52" s="39"/>
      <c r="D52" s="39"/>
      <c r="E52" s="36" t="s">
        <v>12</v>
      </c>
      <c r="F52" s="21">
        <f>SUM(F8,F14,F18)</f>
        <v>20517.475319999998</v>
      </c>
    </row>
  </sheetData>
  <mergeCells count="3">
    <mergeCell ref="A2:F2"/>
    <mergeCell ref="A4:F4"/>
    <mergeCell ref="A5:F5"/>
  </mergeCells>
  <pageMargins left="0.23622047244094491" right="0.23622047244094491" top="1.58" bottom="0.74803149606299213" header="0.31496062992125984" footer="0.31496062992125984"/>
  <pageSetup paperSize="9" scale="85" fitToHeight="0" orientation="portrait" r:id="rId1"/>
  <headerFooter>
    <oddHeader>&amp;C&amp;G</oddHeader>
  </headerFooter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E9F8D3-2A53-476D-9F20-9D62F39CA862}">
  <dimension ref="A2:G15"/>
  <sheetViews>
    <sheetView view="pageBreakPreview" zoomScale="93" zoomScaleNormal="73" zoomScaleSheetLayoutView="93" workbookViewId="0">
      <selection activeCell="G15" sqref="G15"/>
    </sheetView>
  </sheetViews>
  <sheetFormatPr defaultRowHeight="15" x14ac:dyDescent="0.25"/>
  <cols>
    <col min="1" max="1" width="11.5703125" style="37" customWidth="1"/>
    <col min="2" max="2" width="46.5703125" style="37" customWidth="1"/>
    <col min="3" max="3" width="15.7109375" style="37" bestFit="1" customWidth="1"/>
    <col min="4" max="6" width="10.85546875" style="37" bestFit="1" customWidth="1"/>
    <col min="7" max="7" width="15.7109375" style="37" bestFit="1" customWidth="1"/>
    <col min="8" max="16384" width="9.140625" style="37"/>
  </cols>
  <sheetData>
    <row r="2" spans="1:7" ht="15.75" thickBot="1" x14ac:dyDescent="0.3"/>
    <row r="3" spans="1:7" ht="15.75" thickBot="1" x14ac:dyDescent="0.3">
      <c r="A3" s="104" t="s">
        <v>88</v>
      </c>
      <c r="B3" s="105"/>
      <c r="C3" s="105"/>
      <c r="D3" s="105"/>
      <c r="E3" s="105"/>
      <c r="F3" s="105"/>
      <c r="G3" s="106"/>
    </row>
    <row r="4" spans="1:7" x14ac:dyDescent="0.25">
      <c r="A4" s="107" t="s">
        <v>68</v>
      </c>
      <c r="B4" s="108"/>
      <c r="C4" s="15"/>
      <c r="D4" s="14"/>
      <c r="E4" s="14"/>
      <c r="F4" s="14"/>
      <c r="G4" s="11" t="s">
        <v>13</v>
      </c>
    </row>
    <row r="5" spans="1:7" ht="30.75" customHeight="1" x14ac:dyDescent="0.25">
      <c r="A5" s="55" t="str">
        <f>[5]ORÇ!$A$4</f>
        <v>OBJETIVO:  CONSTRUÇÃO DE UMA GALERIA COM 43,00 METROS LINEARES</v>
      </c>
      <c r="B5" s="56"/>
      <c r="C5" s="56"/>
      <c r="D5" s="56"/>
      <c r="E5" s="56"/>
      <c r="F5" s="56"/>
      <c r="G5" s="111"/>
    </row>
    <row r="6" spans="1:7" x14ac:dyDescent="0.25">
      <c r="A6" s="55" t="s">
        <v>102</v>
      </c>
      <c r="B6" s="56"/>
      <c r="C6" s="56"/>
      <c r="D6" s="56"/>
      <c r="E6" s="56"/>
      <c r="F6" s="56"/>
      <c r="G6" s="109"/>
    </row>
    <row r="7" spans="1:7" ht="15.75" thickBot="1" x14ac:dyDescent="0.3">
      <c r="A7" s="65" t="s">
        <v>45</v>
      </c>
      <c r="B7" s="66"/>
      <c r="C7" s="22"/>
      <c r="D7" s="22"/>
      <c r="E7" s="22"/>
      <c r="F7" s="22"/>
      <c r="G7" s="23"/>
    </row>
    <row r="8" spans="1:7" x14ac:dyDescent="0.25">
      <c r="A8" s="3" t="s">
        <v>0</v>
      </c>
      <c r="B8" s="4" t="s">
        <v>1</v>
      </c>
      <c r="C8" s="4" t="s">
        <v>90</v>
      </c>
      <c r="D8" s="12" t="s">
        <v>91</v>
      </c>
      <c r="E8" s="12" t="s">
        <v>92</v>
      </c>
      <c r="F8" s="12" t="s">
        <v>93</v>
      </c>
      <c r="G8" s="12"/>
    </row>
    <row r="9" spans="1:7" x14ac:dyDescent="0.25">
      <c r="A9" s="112" t="s">
        <v>6</v>
      </c>
      <c r="B9" s="113" t="str">
        <f>[5]ORÇ!B8</f>
        <v>FUNDAÇÃO</v>
      </c>
      <c r="C9" s="114">
        <f>[5]ORÇ!F8</f>
        <v>7986.2151599999997</v>
      </c>
      <c r="D9" s="115">
        <v>0.6</v>
      </c>
      <c r="E9" s="115">
        <v>0.4</v>
      </c>
      <c r="F9" s="115">
        <v>0</v>
      </c>
      <c r="G9" s="116">
        <f t="shared" ref="G9:G15" si="0">SUM(D9:F9)</f>
        <v>1</v>
      </c>
    </row>
    <row r="10" spans="1:7" x14ac:dyDescent="0.25">
      <c r="A10" s="117"/>
      <c r="B10" s="118"/>
      <c r="C10" s="119"/>
      <c r="D10" s="120">
        <f>SUM(C9*D9)</f>
        <v>4791.729096</v>
      </c>
      <c r="E10" s="120">
        <f>SUM(C9*E9)</f>
        <v>3194.4860640000002</v>
      </c>
      <c r="F10" s="120">
        <f>SUM(C9*F9)</f>
        <v>0</v>
      </c>
      <c r="G10" s="121">
        <f t="shared" si="0"/>
        <v>7986.2151599999997</v>
      </c>
    </row>
    <row r="11" spans="1:7" x14ac:dyDescent="0.25">
      <c r="A11" s="112" t="s">
        <v>8</v>
      </c>
      <c r="B11" s="113" t="str">
        <f>[5]ORÇ!B14</f>
        <v>PAREDES/REVESTIMENTO</v>
      </c>
      <c r="C11" s="114">
        <f>[5]ORÇ!F14</f>
        <v>11903.996159999999</v>
      </c>
      <c r="D11" s="115">
        <v>0</v>
      </c>
      <c r="E11" s="115">
        <v>0.4</v>
      </c>
      <c r="F11" s="115">
        <v>0.6</v>
      </c>
      <c r="G11" s="116">
        <f t="shared" si="0"/>
        <v>1</v>
      </c>
    </row>
    <row r="12" spans="1:7" x14ac:dyDescent="0.25">
      <c r="A12" s="117"/>
      <c r="B12" s="118"/>
      <c r="C12" s="119"/>
      <c r="D12" s="120">
        <f>SUM(C11*D11)</f>
        <v>0</v>
      </c>
      <c r="E12" s="120">
        <f>SUM(C11*E11)</f>
        <v>4761.5984639999997</v>
      </c>
      <c r="F12" s="120">
        <f>SUM(C11*F11)</f>
        <v>7142.3976959999991</v>
      </c>
      <c r="G12" s="121">
        <f t="shared" si="0"/>
        <v>11903.996159999999</v>
      </c>
    </row>
    <row r="13" spans="1:7" x14ac:dyDescent="0.25">
      <c r="A13" s="112" t="s">
        <v>84</v>
      </c>
      <c r="B13" s="113" t="str">
        <f>[5]ORÇ!B18</f>
        <v>LIMPEZA GERAL</v>
      </c>
      <c r="C13" s="114">
        <f>[5]ORÇ!F18</f>
        <v>627.26400000000001</v>
      </c>
      <c r="D13" s="115">
        <v>0</v>
      </c>
      <c r="E13" s="115">
        <v>0</v>
      </c>
      <c r="F13" s="115">
        <v>1</v>
      </c>
      <c r="G13" s="116">
        <f t="shared" si="0"/>
        <v>1</v>
      </c>
    </row>
    <row r="14" spans="1:7" x14ac:dyDescent="0.25">
      <c r="A14" s="117"/>
      <c r="B14" s="118"/>
      <c r="C14" s="119"/>
      <c r="D14" s="120">
        <f t="shared" ref="D14" si="1">SUM(C13*D13)</f>
        <v>0</v>
      </c>
      <c r="E14" s="120">
        <f t="shared" ref="E14" si="2">SUM(C13*E13)</f>
        <v>0</v>
      </c>
      <c r="F14" s="120">
        <f t="shared" ref="F14" si="3">SUM(C13*F13)</f>
        <v>627.26400000000001</v>
      </c>
      <c r="G14" s="121">
        <f t="shared" si="0"/>
        <v>627.26400000000001</v>
      </c>
    </row>
    <row r="15" spans="1:7" ht="15.75" thickBot="1" x14ac:dyDescent="0.3">
      <c r="A15" s="38"/>
      <c r="B15" s="8" t="s">
        <v>94</v>
      </c>
      <c r="C15" s="122">
        <f>SUM(C9:C14)</f>
        <v>20517.475319999998</v>
      </c>
      <c r="D15" s="123">
        <f>SUM(D10,D12,D14)</f>
        <v>4791.729096</v>
      </c>
      <c r="E15" s="123">
        <f>SUM(E10,E12,E14)</f>
        <v>7956.0845279999994</v>
      </c>
      <c r="F15" s="123">
        <f>SUM(F10,F12,F14)</f>
        <v>7769.6616959999992</v>
      </c>
      <c r="G15" s="21">
        <f t="shared" si="0"/>
        <v>20517.475319999998</v>
      </c>
    </row>
  </sheetData>
  <mergeCells count="14">
    <mergeCell ref="A11:A12"/>
    <mergeCell ref="B11:B12"/>
    <mergeCell ref="C11:C12"/>
    <mergeCell ref="A13:A14"/>
    <mergeCell ref="B13:B14"/>
    <mergeCell ref="C13:C14"/>
    <mergeCell ref="A3:G3"/>
    <mergeCell ref="A4:B4"/>
    <mergeCell ref="A5:F5"/>
    <mergeCell ref="A6:F6"/>
    <mergeCell ref="A7:B7"/>
    <mergeCell ref="A9:A10"/>
    <mergeCell ref="B9:B10"/>
    <mergeCell ref="C9:C10"/>
  </mergeCells>
  <pageMargins left="1.8897637795275593" right="0.11811023622047245" top="1.2598425196850394" bottom="0.78740157480314965" header="0.31496062992125984" footer="0.31496062992125984"/>
  <pageSetup paperSize="9" scale="75" orientation="landscape" r:id="rId1"/>
  <headerFooter>
    <oddHeader>&amp;C&amp;G</oddHeader>
  </headerFooter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7B0360-6DD5-4D07-8FEF-C63C473193D7}">
  <sheetPr>
    <pageSetUpPr fitToPage="1"/>
  </sheetPr>
  <dimension ref="A1:H52"/>
  <sheetViews>
    <sheetView view="pageBreakPreview" zoomScale="75" zoomScaleNormal="85" zoomScaleSheetLayoutView="75" workbookViewId="0">
      <selection activeCell="A5" sqref="A5:F5"/>
    </sheetView>
  </sheetViews>
  <sheetFormatPr defaultRowHeight="15" x14ac:dyDescent="0.25"/>
  <cols>
    <col min="1" max="1" width="6.85546875" style="2" customWidth="1"/>
    <col min="2" max="2" width="56.85546875" style="1" customWidth="1"/>
    <col min="3" max="3" width="9.140625" style="16"/>
    <col min="4" max="4" width="9.140625" style="13"/>
    <col min="5" max="5" width="15" style="17" customWidth="1"/>
    <col min="6" max="6" width="19" customWidth="1"/>
  </cols>
  <sheetData>
    <row r="1" spans="1:8" ht="15.75" thickBot="1" x14ac:dyDescent="0.3">
      <c r="A1" s="44"/>
      <c r="B1" s="45"/>
      <c r="C1" s="46"/>
      <c r="D1" s="47"/>
      <c r="E1" s="48"/>
      <c r="F1" s="37"/>
    </row>
    <row r="2" spans="1:8" ht="21.75" thickBot="1" x14ac:dyDescent="0.3">
      <c r="A2" s="52" t="s">
        <v>14</v>
      </c>
      <c r="B2" s="53"/>
      <c r="C2" s="53"/>
      <c r="D2" s="53"/>
      <c r="E2" s="53"/>
      <c r="F2" s="54"/>
    </row>
    <row r="3" spans="1:8" x14ac:dyDescent="0.25">
      <c r="A3" s="9" t="s">
        <v>68</v>
      </c>
      <c r="B3" s="10"/>
      <c r="C3" s="15"/>
      <c r="D3" s="14"/>
      <c r="E3" s="18"/>
      <c r="F3" s="11" t="s">
        <v>13</v>
      </c>
    </row>
    <row r="4" spans="1:8" ht="30" customHeight="1" x14ac:dyDescent="0.25">
      <c r="A4" s="55" t="s">
        <v>103</v>
      </c>
      <c r="B4" s="56"/>
      <c r="C4" s="56"/>
      <c r="D4" s="56"/>
      <c r="E4" s="56"/>
      <c r="F4" s="57"/>
      <c r="H4">
        <v>1.2</v>
      </c>
    </row>
    <row r="5" spans="1:8" x14ac:dyDescent="0.25">
      <c r="A5" s="58" t="s">
        <v>104</v>
      </c>
      <c r="B5" s="59"/>
      <c r="C5" s="59"/>
      <c r="D5" s="59"/>
      <c r="E5" s="59"/>
      <c r="F5" s="60"/>
    </row>
    <row r="6" spans="1:8" ht="15.75" thickBot="1" x14ac:dyDescent="0.3">
      <c r="A6" s="24" t="s">
        <v>45</v>
      </c>
      <c r="B6" s="22"/>
      <c r="C6" s="22"/>
      <c r="D6" s="22"/>
      <c r="E6" s="22"/>
      <c r="F6" s="23" t="s">
        <v>19</v>
      </c>
    </row>
    <row r="7" spans="1:8" x14ac:dyDescent="0.25">
      <c r="A7" s="3" t="s">
        <v>0</v>
      </c>
      <c r="B7" s="4" t="s">
        <v>1</v>
      </c>
      <c r="C7" s="4" t="s">
        <v>2</v>
      </c>
      <c r="D7" s="12" t="s">
        <v>3</v>
      </c>
      <c r="E7" s="19" t="s">
        <v>4</v>
      </c>
      <c r="F7" s="5" t="s">
        <v>5</v>
      </c>
    </row>
    <row r="8" spans="1:8" x14ac:dyDescent="0.25">
      <c r="A8" s="28" t="s">
        <v>6</v>
      </c>
      <c r="B8" s="6" t="s">
        <v>71</v>
      </c>
      <c r="C8" s="29"/>
      <c r="D8" s="30"/>
      <c r="E8" s="31"/>
      <c r="F8" s="20">
        <f>SUM(F9:F12)</f>
        <v>1896.9021599999996</v>
      </c>
    </row>
    <row r="9" spans="1:8" x14ac:dyDescent="0.25">
      <c r="A9" s="7" t="s">
        <v>15</v>
      </c>
      <c r="B9" s="32" t="s">
        <v>72</v>
      </c>
      <c r="C9" s="33">
        <v>7.8</v>
      </c>
      <c r="D9" s="33" t="s">
        <v>73</v>
      </c>
      <c r="E9" s="34">
        <f>SUM($H$4*H9)</f>
        <v>87.167999999999992</v>
      </c>
      <c r="F9" s="35">
        <f>SUM(C9*E9)</f>
        <v>679.91039999999987</v>
      </c>
      <c r="H9" s="25">
        <v>72.64</v>
      </c>
    </row>
    <row r="10" spans="1:8" x14ac:dyDescent="0.25">
      <c r="A10" s="7" t="s">
        <v>7</v>
      </c>
      <c r="B10" s="32" t="s">
        <v>74</v>
      </c>
      <c r="C10" s="33">
        <v>0.05</v>
      </c>
      <c r="D10" s="33" t="s">
        <v>73</v>
      </c>
      <c r="E10" s="34">
        <f>SUM($H$4*H10)</f>
        <v>973.34399999999994</v>
      </c>
      <c r="F10" s="35">
        <f>SUM(C10*E10)</f>
        <v>48.667200000000001</v>
      </c>
      <c r="H10" s="25">
        <v>811.12</v>
      </c>
    </row>
    <row r="11" spans="1:8" x14ac:dyDescent="0.25">
      <c r="A11" s="7" t="s">
        <v>25</v>
      </c>
      <c r="B11" s="32" t="s">
        <v>75</v>
      </c>
      <c r="C11" s="33">
        <v>0.13</v>
      </c>
      <c r="D11" s="33" t="s">
        <v>73</v>
      </c>
      <c r="E11" s="34">
        <f>SUM($H$4*H11)</f>
        <v>4061.2919999999995</v>
      </c>
      <c r="F11" s="35">
        <f>SUM(C11*E11)</f>
        <v>527.96795999999995</v>
      </c>
      <c r="H11" s="25">
        <v>3384.41</v>
      </c>
    </row>
    <row r="12" spans="1:8" x14ac:dyDescent="0.25">
      <c r="A12" s="7" t="s">
        <v>76</v>
      </c>
      <c r="B12" s="32" t="s">
        <v>77</v>
      </c>
      <c r="C12" s="33">
        <v>0.65</v>
      </c>
      <c r="D12" s="33" t="s">
        <v>73</v>
      </c>
      <c r="E12" s="34">
        <f>SUM($H$4*H12)</f>
        <v>985.16399999999999</v>
      </c>
      <c r="F12" s="35">
        <f>SUM(C12*E12)</f>
        <v>640.35659999999996</v>
      </c>
      <c r="H12" s="25">
        <v>820.97</v>
      </c>
    </row>
    <row r="13" spans="1:8" x14ac:dyDescent="0.25">
      <c r="A13" s="7" t="s">
        <v>78</v>
      </c>
      <c r="B13" s="32"/>
      <c r="C13" s="33"/>
      <c r="D13" s="33"/>
      <c r="E13" s="34"/>
      <c r="F13" s="35"/>
      <c r="H13" s="25"/>
    </row>
    <row r="14" spans="1:8" x14ac:dyDescent="0.25">
      <c r="A14" s="28" t="s">
        <v>8</v>
      </c>
      <c r="B14" s="6" t="s">
        <v>79</v>
      </c>
      <c r="C14" s="30"/>
      <c r="D14" s="30"/>
      <c r="E14" s="31"/>
      <c r="F14" s="20">
        <f>SUM(F15:F17)</f>
        <v>2845.2312000000002</v>
      </c>
      <c r="H14" s="25"/>
    </row>
    <row r="15" spans="1:8" x14ac:dyDescent="0.25">
      <c r="A15" s="7" t="s">
        <v>9</v>
      </c>
      <c r="B15" s="32" t="s">
        <v>80</v>
      </c>
      <c r="C15" s="33">
        <v>11</v>
      </c>
      <c r="D15" s="33" t="s">
        <v>81</v>
      </c>
      <c r="E15" s="34">
        <f>SUM($H$4*H15)</f>
        <v>114.264</v>
      </c>
      <c r="F15" s="35">
        <f>SUM(C15*E15)</f>
        <v>1256.904</v>
      </c>
      <c r="H15" s="25">
        <v>95.22</v>
      </c>
    </row>
    <row r="16" spans="1:8" x14ac:dyDescent="0.25">
      <c r="A16" s="7" t="s">
        <v>10</v>
      </c>
      <c r="B16" s="32" t="s">
        <v>82</v>
      </c>
      <c r="C16" s="33">
        <v>23.4</v>
      </c>
      <c r="D16" s="33" t="s">
        <v>81</v>
      </c>
      <c r="E16" s="34">
        <f>SUM($H$4*H16)</f>
        <v>14.027999999999999</v>
      </c>
      <c r="F16" s="35">
        <f>SUM(C16*E16)</f>
        <v>328.25519999999995</v>
      </c>
      <c r="H16" s="25">
        <v>11.69</v>
      </c>
    </row>
    <row r="17" spans="1:8" x14ac:dyDescent="0.25">
      <c r="A17" s="7" t="s">
        <v>16</v>
      </c>
      <c r="B17" s="32" t="s">
        <v>83</v>
      </c>
      <c r="C17" s="33">
        <v>22</v>
      </c>
      <c r="D17" s="33" t="s">
        <v>81</v>
      </c>
      <c r="E17" s="34">
        <f>SUM($H$4*H17)</f>
        <v>57.275999999999996</v>
      </c>
      <c r="F17" s="35">
        <f>SUM(C17*E17)</f>
        <v>1260.0719999999999</v>
      </c>
      <c r="H17" s="25">
        <v>47.73</v>
      </c>
    </row>
    <row r="18" spans="1:8" x14ac:dyDescent="0.25">
      <c r="A18" s="28" t="s">
        <v>84</v>
      </c>
      <c r="B18" s="6" t="s">
        <v>85</v>
      </c>
      <c r="C18" s="30"/>
      <c r="D18" s="30"/>
      <c r="E18" s="31"/>
      <c r="F18" s="20">
        <f>SUM(F19:F19)</f>
        <v>130.68</v>
      </c>
    </row>
    <row r="19" spans="1:8" x14ac:dyDescent="0.25">
      <c r="A19" s="41" t="s">
        <v>86</v>
      </c>
      <c r="B19" s="43" t="s">
        <v>87</v>
      </c>
      <c r="C19" s="49">
        <v>15</v>
      </c>
      <c r="D19" s="49" t="s">
        <v>81</v>
      </c>
      <c r="E19" s="34">
        <f>SUM($H$4*H19)</f>
        <v>8.7119999999999997</v>
      </c>
      <c r="F19" s="35">
        <f>SUM(C19*E19)</f>
        <v>130.68</v>
      </c>
      <c r="H19">
        <v>7.26</v>
      </c>
    </row>
    <row r="20" spans="1:8" x14ac:dyDescent="0.25">
      <c r="A20" s="41"/>
      <c r="B20" s="43"/>
      <c r="C20" s="49"/>
      <c r="D20" s="49"/>
      <c r="E20" s="50"/>
      <c r="F20" s="51"/>
    </row>
    <row r="21" spans="1:8" x14ac:dyDescent="0.25">
      <c r="A21" s="41"/>
      <c r="B21" s="43"/>
      <c r="C21" s="49"/>
      <c r="D21" s="49"/>
      <c r="E21" s="50"/>
      <c r="F21" s="51"/>
    </row>
    <row r="22" spans="1:8" x14ac:dyDescent="0.25">
      <c r="A22" s="41"/>
      <c r="B22" s="43"/>
      <c r="C22" s="49"/>
      <c r="D22" s="49"/>
      <c r="E22" s="50"/>
      <c r="F22" s="51"/>
    </row>
    <row r="23" spans="1:8" x14ac:dyDescent="0.25">
      <c r="A23" s="41"/>
      <c r="B23" s="43"/>
      <c r="C23" s="49"/>
      <c r="D23" s="49"/>
      <c r="E23" s="50"/>
      <c r="F23" s="51"/>
    </row>
    <row r="24" spans="1:8" x14ac:dyDescent="0.25">
      <c r="A24" s="41"/>
      <c r="B24" s="43"/>
      <c r="C24" s="49"/>
      <c r="D24" s="49"/>
      <c r="E24" s="50"/>
      <c r="F24" s="51"/>
    </row>
    <row r="25" spans="1:8" x14ac:dyDescent="0.25">
      <c r="A25" s="41"/>
      <c r="B25" s="43"/>
      <c r="C25" s="49"/>
      <c r="D25" s="49"/>
      <c r="E25" s="50"/>
      <c r="F25" s="51"/>
    </row>
    <row r="26" spans="1:8" x14ac:dyDescent="0.25">
      <c r="A26" s="41"/>
      <c r="B26" s="43"/>
      <c r="C26" s="49"/>
      <c r="D26" s="49"/>
      <c r="E26" s="50"/>
      <c r="F26" s="51"/>
    </row>
    <row r="27" spans="1:8" x14ac:dyDescent="0.25">
      <c r="A27" s="41"/>
      <c r="B27" s="43"/>
      <c r="C27" s="49"/>
      <c r="D27" s="49"/>
      <c r="E27" s="50"/>
      <c r="F27" s="51"/>
    </row>
    <row r="28" spans="1:8" x14ac:dyDescent="0.25">
      <c r="A28" s="41"/>
      <c r="B28" s="43"/>
      <c r="C28" s="49"/>
      <c r="D28" s="49"/>
      <c r="E28" s="50"/>
      <c r="F28" s="51"/>
    </row>
    <row r="29" spans="1:8" x14ac:dyDescent="0.25">
      <c r="A29" s="41"/>
      <c r="B29" s="43"/>
      <c r="C29" s="49"/>
      <c r="D29" s="49"/>
      <c r="E29" s="50"/>
      <c r="F29" s="51"/>
    </row>
    <row r="30" spans="1:8" x14ac:dyDescent="0.25">
      <c r="A30" s="41"/>
      <c r="B30" s="43"/>
      <c r="C30" s="49"/>
      <c r="D30" s="49"/>
      <c r="E30" s="50"/>
      <c r="F30" s="51"/>
    </row>
    <row r="31" spans="1:8" x14ac:dyDescent="0.25">
      <c r="A31" s="41"/>
      <c r="B31" s="43"/>
      <c r="C31" s="49"/>
      <c r="D31" s="49"/>
      <c r="E31" s="50"/>
      <c r="F31" s="51"/>
    </row>
    <row r="32" spans="1:8" x14ac:dyDescent="0.25">
      <c r="A32" s="41"/>
      <c r="B32" s="43"/>
      <c r="C32" s="49"/>
      <c r="D32" s="49"/>
      <c r="E32" s="50"/>
      <c r="F32" s="51"/>
    </row>
    <row r="33" spans="1:6" x14ac:dyDescent="0.25">
      <c r="A33" s="41"/>
      <c r="B33" s="43"/>
      <c r="C33" s="49"/>
      <c r="D33" s="49"/>
      <c r="E33" s="50"/>
      <c r="F33" s="51"/>
    </row>
    <row r="34" spans="1:6" x14ac:dyDescent="0.25">
      <c r="A34" s="41"/>
      <c r="B34" s="43"/>
      <c r="C34" s="49"/>
      <c r="D34" s="49"/>
      <c r="E34" s="50"/>
      <c r="F34" s="51"/>
    </row>
    <row r="35" spans="1:6" x14ac:dyDescent="0.25">
      <c r="A35" s="41"/>
      <c r="B35" s="43"/>
      <c r="C35" s="49"/>
      <c r="D35" s="49"/>
      <c r="E35" s="50"/>
      <c r="F35" s="51"/>
    </row>
    <row r="36" spans="1:6" x14ac:dyDescent="0.25">
      <c r="A36" s="41"/>
      <c r="B36" s="43"/>
      <c r="C36" s="49"/>
      <c r="D36" s="49"/>
      <c r="E36" s="50"/>
      <c r="F36" s="51"/>
    </row>
    <row r="37" spans="1:6" x14ac:dyDescent="0.25">
      <c r="A37" s="41"/>
      <c r="B37" s="43"/>
      <c r="C37" s="49"/>
      <c r="D37" s="49"/>
      <c r="E37" s="50"/>
      <c r="F37" s="51"/>
    </row>
    <row r="38" spans="1:6" x14ac:dyDescent="0.25">
      <c r="A38" s="41"/>
      <c r="B38" s="43"/>
      <c r="C38" s="49"/>
      <c r="D38" s="49"/>
      <c r="E38" s="50"/>
      <c r="F38" s="51"/>
    </row>
    <row r="39" spans="1:6" x14ac:dyDescent="0.25">
      <c r="A39" s="41"/>
      <c r="B39" s="43"/>
      <c r="C39" s="49"/>
      <c r="D39" s="49"/>
      <c r="E39" s="50"/>
      <c r="F39" s="51"/>
    </row>
    <row r="40" spans="1:6" x14ac:dyDescent="0.25">
      <c r="A40" s="41"/>
      <c r="B40" s="43"/>
      <c r="C40" s="49"/>
      <c r="D40" s="49"/>
      <c r="E40" s="50"/>
      <c r="F40" s="51"/>
    </row>
    <row r="41" spans="1:6" x14ac:dyDescent="0.25">
      <c r="A41" s="41"/>
      <c r="B41" s="43"/>
      <c r="C41" s="49"/>
      <c r="D41" s="49"/>
      <c r="E41" s="50"/>
      <c r="F41" s="51"/>
    </row>
    <row r="42" spans="1:6" x14ac:dyDescent="0.25">
      <c r="A42" s="41"/>
      <c r="B42" s="43"/>
      <c r="C42" s="49"/>
      <c r="D42" s="49"/>
      <c r="E42" s="50"/>
      <c r="F42" s="51"/>
    </row>
    <row r="43" spans="1:6" x14ac:dyDescent="0.25">
      <c r="A43" s="41"/>
      <c r="B43" s="43"/>
      <c r="C43" s="49"/>
      <c r="D43" s="49"/>
      <c r="E43" s="50"/>
      <c r="F43" s="51"/>
    </row>
    <row r="44" spans="1:6" x14ac:dyDescent="0.25">
      <c r="A44" s="41"/>
      <c r="B44" s="43"/>
      <c r="C44" s="49"/>
      <c r="D44" s="49"/>
      <c r="E44" s="50"/>
      <c r="F44" s="51"/>
    </row>
    <row r="45" spans="1:6" x14ac:dyDescent="0.25">
      <c r="A45" s="41"/>
      <c r="B45" s="43"/>
      <c r="C45" s="49"/>
      <c r="D45" s="49"/>
      <c r="E45" s="50"/>
      <c r="F45" s="51"/>
    </row>
    <row r="46" spans="1:6" x14ac:dyDescent="0.25">
      <c r="A46" s="41"/>
      <c r="B46" s="43"/>
      <c r="C46" s="49"/>
      <c r="D46" s="49"/>
      <c r="E46" s="50"/>
      <c r="F46" s="51"/>
    </row>
    <row r="47" spans="1:6" x14ac:dyDescent="0.25">
      <c r="A47" s="41"/>
      <c r="B47" s="43"/>
      <c r="C47" s="49"/>
      <c r="D47" s="49"/>
      <c r="E47" s="50"/>
      <c r="F47" s="51"/>
    </row>
    <row r="48" spans="1:6" x14ac:dyDescent="0.25">
      <c r="A48" s="41"/>
      <c r="B48" s="43"/>
      <c r="C48" s="49"/>
      <c r="D48" s="49"/>
      <c r="E48" s="50"/>
      <c r="F48" s="51"/>
    </row>
    <row r="49" spans="1:6" x14ac:dyDescent="0.25">
      <c r="A49" s="41"/>
      <c r="B49" s="43"/>
      <c r="C49" s="49"/>
      <c r="D49" s="49"/>
      <c r="E49" s="50"/>
      <c r="F49" s="51"/>
    </row>
    <row r="50" spans="1:6" x14ac:dyDescent="0.25">
      <c r="A50" s="41"/>
      <c r="B50" s="43"/>
      <c r="C50" s="49"/>
      <c r="D50" s="49"/>
      <c r="E50" s="50"/>
      <c r="F50" s="51"/>
    </row>
    <row r="51" spans="1:6" x14ac:dyDescent="0.25">
      <c r="A51" s="41"/>
      <c r="B51" s="42"/>
      <c r="C51" s="49"/>
      <c r="D51" s="49"/>
      <c r="E51" s="50"/>
      <c r="F51" s="51"/>
    </row>
    <row r="52" spans="1:6" ht="15.75" thickBot="1" x14ac:dyDescent="0.3">
      <c r="A52" s="38"/>
      <c r="B52" s="8" t="s">
        <v>11</v>
      </c>
      <c r="C52" s="39"/>
      <c r="D52" s="39"/>
      <c r="E52" s="36" t="s">
        <v>12</v>
      </c>
      <c r="F52" s="21">
        <f>SUM(F8,F14,F18)</f>
        <v>4872.8133600000001</v>
      </c>
    </row>
  </sheetData>
  <mergeCells count="3">
    <mergeCell ref="A2:F2"/>
    <mergeCell ref="A4:F4"/>
    <mergeCell ref="A5:F5"/>
  </mergeCells>
  <pageMargins left="0.23622047244094491" right="0.23622047244094491" top="1.58" bottom="0.74803149606299213" header="0.31496062992125984" footer="0.31496062992125984"/>
  <pageSetup paperSize="9" scale="85" fitToHeight="0" orientation="portrait" r:id="rId1"/>
  <headerFooter>
    <oddHeader>&amp;C&amp;G</oddHeader>
  </headerFooter>
  <legacyDrawingHF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EDA2D3-C19F-4087-AF4E-C2C5A1508D2F}">
  <dimension ref="A2:G15"/>
  <sheetViews>
    <sheetView view="pageBreakPreview" zoomScale="93" zoomScaleNormal="73" zoomScaleSheetLayoutView="93" workbookViewId="0">
      <selection activeCell="K23" sqref="K23"/>
    </sheetView>
  </sheetViews>
  <sheetFormatPr defaultRowHeight="15" x14ac:dyDescent="0.25"/>
  <cols>
    <col min="1" max="1" width="11.5703125" style="37" customWidth="1"/>
    <col min="2" max="2" width="46.5703125" style="37" customWidth="1"/>
    <col min="3" max="3" width="15.7109375" style="37" bestFit="1" customWidth="1"/>
    <col min="4" max="6" width="10.85546875" style="37" bestFit="1" customWidth="1"/>
    <col min="7" max="7" width="15.7109375" style="37" bestFit="1" customWidth="1"/>
    <col min="8" max="16384" width="9.140625" style="37"/>
  </cols>
  <sheetData>
    <row r="2" spans="1:7" ht="15.75" thickBot="1" x14ac:dyDescent="0.3"/>
    <row r="3" spans="1:7" ht="15.75" thickBot="1" x14ac:dyDescent="0.3">
      <c r="A3" s="104" t="s">
        <v>88</v>
      </c>
      <c r="B3" s="105"/>
      <c r="C3" s="105"/>
      <c r="D3" s="105"/>
      <c r="E3" s="105"/>
      <c r="F3" s="105"/>
      <c r="G3" s="106"/>
    </row>
    <row r="4" spans="1:7" x14ac:dyDescent="0.25">
      <c r="A4" s="107" t="s">
        <v>68</v>
      </c>
      <c r="B4" s="108"/>
      <c r="C4" s="15"/>
      <c r="D4" s="14"/>
      <c r="E4" s="14"/>
      <c r="F4" s="14"/>
      <c r="G4" s="11" t="s">
        <v>13</v>
      </c>
    </row>
    <row r="5" spans="1:7" ht="30.75" customHeight="1" x14ac:dyDescent="0.25">
      <c r="A5" s="55" t="str">
        <f>[6]ORÇ!$A$4</f>
        <v>OBJETIVO:  CONSTRUÇÃO DE UMA GALERIA COM 5,00 METROS LINEARES</v>
      </c>
      <c r="B5" s="56"/>
      <c r="C5" s="56"/>
      <c r="D5" s="56"/>
      <c r="E5" s="56"/>
      <c r="F5" s="56"/>
      <c r="G5" s="111"/>
    </row>
    <row r="6" spans="1:7" x14ac:dyDescent="0.25">
      <c r="A6" s="55" t="s">
        <v>104</v>
      </c>
      <c r="B6" s="56"/>
      <c r="C6" s="56"/>
      <c r="D6" s="56"/>
      <c r="E6" s="56"/>
      <c r="F6" s="56"/>
      <c r="G6" s="109"/>
    </row>
    <row r="7" spans="1:7" ht="15.75" thickBot="1" x14ac:dyDescent="0.3">
      <c r="A7" s="65" t="s">
        <v>45</v>
      </c>
      <c r="B7" s="66"/>
      <c r="C7" s="22"/>
      <c r="D7" s="22"/>
      <c r="E7" s="22"/>
      <c r="F7" s="22"/>
      <c r="G7" s="23"/>
    </row>
    <row r="8" spans="1:7" x14ac:dyDescent="0.25">
      <c r="A8" s="3" t="s">
        <v>0</v>
      </c>
      <c r="B8" s="4" t="s">
        <v>1</v>
      </c>
      <c r="C8" s="4" t="s">
        <v>90</v>
      </c>
      <c r="D8" s="12" t="s">
        <v>91</v>
      </c>
      <c r="E8" s="12" t="s">
        <v>92</v>
      </c>
      <c r="F8" s="12" t="s">
        <v>93</v>
      </c>
      <c r="G8" s="12"/>
    </row>
    <row r="9" spans="1:7" x14ac:dyDescent="0.25">
      <c r="A9" s="112" t="s">
        <v>6</v>
      </c>
      <c r="B9" s="113" t="str">
        <f>[6]ORÇ!B8</f>
        <v>FUNDAÇÃO</v>
      </c>
      <c r="C9" s="114">
        <f>[6]ORÇ!F8</f>
        <v>1896.9021599999996</v>
      </c>
      <c r="D9" s="115">
        <v>0.6</v>
      </c>
      <c r="E9" s="115">
        <v>0.4</v>
      </c>
      <c r="F9" s="115">
        <v>0</v>
      </c>
      <c r="G9" s="116">
        <f t="shared" ref="G9:G15" si="0">SUM(D9:F9)</f>
        <v>1</v>
      </c>
    </row>
    <row r="10" spans="1:7" x14ac:dyDescent="0.25">
      <c r="A10" s="117"/>
      <c r="B10" s="118"/>
      <c r="C10" s="119"/>
      <c r="D10" s="120">
        <f>SUM(C9*D9)</f>
        <v>1138.1412959999998</v>
      </c>
      <c r="E10" s="120">
        <f>SUM(C9*E9)</f>
        <v>758.76086399999986</v>
      </c>
      <c r="F10" s="120">
        <f>SUM(C9*F9)</f>
        <v>0</v>
      </c>
      <c r="G10" s="121">
        <f t="shared" si="0"/>
        <v>1896.9021599999996</v>
      </c>
    </row>
    <row r="11" spans="1:7" x14ac:dyDescent="0.25">
      <c r="A11" s="112" t="s">
        <v>8</v>
      </c>
      <c r="B11" s="113" t="str">
        <f>[6]ORÇ!B14</f>
        <v>PAREDES/REVESTIMENTO</v>
      </c>
      <c r="C11" s="114">
        <f>[6]ORÇ!F14</f>
        <v>2845.2312000000002</v>
      </c>
      <c r="D11" s="115">
        <v>0</v>
      </c>
      <c r="E11" s="115">
        <v>0.4</v>
      </c>
      <c r="F11" s="115">
        <v>0.6</v>
      </c>
      <c r="G11" s="116">
        <f t="shared" si="0"/>
        <v>1</v>
      </c>
    </row>
    <row r="12" spans="1:7" x14ac:dyDescent="0.25">
      <c r="A12" s="117"/>
      <c r="B12" s="118"/>
      <c r="C12" s="119"/>
      <c r="D12" s="120">
        <f>SUM(C11*D11)</f>
        <v>0</v>
      </c>
      <c r="E12" s="120">
        <f>SUM(C11*E11)</f>
        <v>1138.09248</v>
      </c>
      <c r="F12" s="120">
        <f>SUM(C11*F11)</f>
        <v>1707.1387200000001</v>
      </c>
      <c r="G12" s="121">
        <f t="shared" si="0"/>
        <v>2845.2312000000002</v>
      </c>
    </row>
    <row r="13" spans="1:7" x14ac:dyDescent="0.25">
      <c r="A13" s="112" t="s">
        <v>84</v>
      </c>
      <c r="B13" s="113" t="str">
        <f>[6]ORÇ!B18</f>
        <v>LIMPEZA GERAL</v>
      </c>
      <c r="C13" s="114">
        <f>[6]ORÇ!F18</f>
        <v>130.68</v>
      </c>
      <c r="D13" s="115">
        <v>0</v>
      </c>
      <c r="E13" s="115">
        <v>0</v>
      </c>
      <c r="F13" s="115">
        <v>1</v>
      </c>
      <c r="G13" s="116">
        <f t="shared" si="0"/>
        <v>1</v>
      </c>
    </row>
    <row r="14" spans="1:7" x14ac:dyDescent="0.25">
      <c r="A14" s="117"/>
      <c r="B14" s="118"/>
      <c r="C14" s="119"/>
      <c r="D14" s="120">
        <f t="shared" ref="D14" si="1">SUM(C13*D13)</f>
        <v>0</v>
      </c>
      <c r="E14" s="120">
        <f t="shared" ref="E14" si="2">SUM(C13*E13)</f>
        <v>0</v>
      </c>
      <c r="F14" s="120">
        <f t="shared" ref="F14" si="3">SUM(C13*F13)</f>
        <v>130.68</v>
      </c>
      <c r="G14" s="121">
        <f t="shared" si="0"/>
        <v>130.68</v>
      </c>
    </row>
    <row r="15" spans="1:7" ht="15.75" thickBot="1" x14ac:dyDescent="0.3">
      <c r="A15" s="38"/>
      <c r="B15" s="8" t="s">
        <v>94</v>
      </c>
      <c r="C15" s="122">
        <f>SUM(C9:C14)</f>
        <v>4872.8133600000001</v>
      </c>
      <c r="D15" s="123">
        <f>SUM(D10,D12,D14)</f>
        <v>1138.1412959999998</v>
      </c>
      <c r="E15" s="123">
        <f>SUM(E10,E12,E14)</f>
        <v>1896.8533439999999</v>
      </c>
      <c r="F15" s="123">
        <f>SUM(F10,F12,F14)</f>
        <v>1837.8187200000002</v>
      </c>
      <c r="G15" s="21">
        <f t="shared" si="0"/>
        <v>4872.8133600000001</v>
      </c>
    </row>
  </sheetData>
  <mergeCells count="14">
    <mergeCell ref="A11:A12"/>
    <mergeCell ref="B11:B12"/>
    <mergeCell ref="C11:C12"/>
    <mergeCell ref="A13:A14"/>
    <mergeCell ref="B13:B14"/>
    <mergeCell ref="C13:C14"/>
    <mergeCell ref="A3:G3"/>
    <mergeCell ref="A4:B4"/>
    <mergeCell ref="A5:F5"/>
    <mergeCell ref="A6:F6"/>
    <mergeCell ref="A7:B7"/>
    <mergeCell ref="A9:A10"/>
    <mergeCell ref="B9:B10"/>
    <mergeCell ref="C9:C10"/>
  </mergeCells>
  <pageMargins left="0.27559055118110237" right="0.11811023622047245" top="0.78740157480314965" bottom="0.78740157480314965" header="0.31496062992125984" footer="0.31496062992125984"/>
  <pageSetup paperSize="9" scale="90" orientation="landscape" r:id="rId1"/>
  <headerFooter>
    <oddHeader>&amp;C&amp;G</oddHeader>
  </headerFooter>
  <legacyDrawingHF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BBF297-5395-41F2-8961-F12B6D2FAB10}">
  <sheetPr>
    <pageSetUpPr fitToPage="1"/>
  </sheetPr>
  <dimension ref="A1:H52"/>
  <sheetViews>
    <sheetView view="pageBreakPreview" zoomScale="75" zoomScaleNormal="85" zoomScaleSheetLayoutView="75" workbookViewId="0">
      <selection activeCell="F52" sqref="F52"/>
    </sheetView>
  </sheetViews>
  <sheetFormatPr defaultRowHeight="15" x14ac:dyDescent="0.25"/>
  <cols>
    <col min="1" max="1" width="6.85546875" style="2" customWidth="1"/>
    <col min="2" max="2" width="56.85546875" style="1" customWidth="1"/>
    <col min="3" max="3" width="9.140625" style="16"/>
    <col min="4" max="4" width="9.140625" style="13"/>
    <col min="5" max="5" width="15" style="17" customWidth="1"/>
    <col min="6" max="6" width="19" customWidth="1"/>
  </cols>
  <sheetData>
    <row r="1" spans="1:8" ht="15.75" thickBot="1" x14ac:dyDescent="0.3">
      <c r="A1" s="44"/>
      <c r="B1" s="45"/>
      <c r="C1" s="46"/>
      <c r="D1" s="47"/>
      <c r="E1" s="48"/>
      <c r="F1" s="37"/>
    </row>
    <row r="2" spans="1:8" ht="21.75" thickBot="1" x14ac:dyDescent="0.3">
      <c r="A2" s="52" t="s">
        <v>14</v>
      </c>
      <c r="B2" s="53"/>
      <c r="C2" s="53"/>
      <c r="D2" s="53"/>
      <c r="E2" s="53"/>
      <c r="F2" s="54"/>
    </row>
    <row r="3" spans="1:8" x14ac:dyDescent="0.25">
      <c r="A3" s="9" t="s">
        <v>68</v>
      </c>
      <c r="B3" s="10"/>
      <c r="C3" s="15"/>
      <c r="D3" s="14"/>
      <c r="E3" s="18"/>
      <c r="F3" s="11" t="s">
        <v>13</v>
      </c>
    </row>
    <row r="4" spans="1:8" ht="30" customHeight="1" x14ac:dyDescent="0.25">
      <c r="A4" s="55" t="s">
        <v>105</v>
      </c>
      <c r="B4" s="56"/>
      <c r="C4" s="56"/>
      <c r="D4" s="56"/>
      <c r="E4" s="56"/>
      <c r="F4" s="57"/>
      <c r="H4">
        <v>1.2</v>
      </c>
    </row>
    <row r="5" spans="1:8" x14ac:dyDescent="0.25">
      <c r="A5" s="58" t="s">
        <v>106</v>
      </c>
      <c r="B5" s="59"/>
      <c r="C5" s="59"/>
      <c r="D5" s="59"/>
      <c r="E5" s="59"/>
      <c r="F5" s="60"/>
    </row>
    <row r="6" spans="1:8" ht="15.75" thickBot="1" x14ac:dyDescent="0.3">
      <c r="A6" s="24" t="s">
        <v>45</v>
      </c>
      <c r="B6" s="22"/>
      <c r="C6" s="22"/>
      <c r="D6" s="22"/>
      <c r="E6" s="22"/>
      <c r="F6" s="23" t="s">
        <v>19</v>
      </c>
    </row>
    <row r="7" spans="1:8" x14ac:dyDescent="0.25">
      <c r="A7" s="3" t="s">
        <v>0</v>
      </c>
      <c r="B7" s="4" t="s">
        <v>1</v>
      </c>
      <c r="C7" s="4" t="s">
        <v>2</v>
      </c>
      <c r="D7" s="12" t="s">
        <v>3</v>
      </c>
      <c r="E7" s="19" t="s">
        <v>4</v>
      </c>
      <c r="F7" s="5" t="s">
        <v>5</v>
      </c>
    </row>
    <row r="8" spans="1:8" x14ac:dyDescent="0.25">
      <c r="A8" s="28" t="s">
        <v>6</v>
      </c>
      <c r="B8" s="6" t="s">
        <v>71</v>
      </c>
      <c r="C8" s="29"/>
      <c r="D8" s="30"/>
      <c r="E8" s="31"/>
      <c r="F8" s="20">
        <f>SUM(F9:F12)</f>
        <v>31179.410640000002</v>
      </c>
    </row>
    <row r="9" spans="1:8" x14ac:dyDescent="0.25">
      <c r="A9" s="7" t="s">
        <v>15</v>
      </c>
      <c r="B9" s="32" t="s">
        <v>72</v>
      </c>
      <c r="C9" s="33">
        <v>118.8</v>
      </c>
      <c r="D9" s="33" t="s">
        <v>73</v>
      </c>
      <c r="E9" s="34">
        <f>SUM($H$4*H9)</f>
        <v>87.167999999999992</v>
      </c>
      <c r="F9" s="35">
        <f>SUM(C9*E9)</f>
        <v>10355.558399999998</v>
      </c>
      <c r="H9" s="25">
        <v>72.64</v>
      </c>
    </row>
    <row r="10" spans="1:8" x14ac:dyDescent="0.25">
      <c r="A10" s="7" t="s">
        <v>7</v>
      </c>
      <c r="B10" s="32" t="s">
        <v>74</v>
      </c>
      <c r="C10" s="33">
        <v>1.2</v>
      </c>
      <c r="D10" s="33" t="s">
        <v>73</v>
      </c>
      <c r="E10" s="34">
        <f>SUM($H$4*H10)</f>
        <v>973.34399999999994</v>
      </c>
      <c r="F10" s="35">
        <f>SUM(C10*E10)</f>
        <v>1168.0128</v>
      </c>
      <c r="H10" s="25">
        <v>811.12</v>
      </c>
    </row>
    <row r="11" spans="1:8" x14ac:dyDescent="0.25">
      <c r="A11" s="7" t="s">
        <v>25</v>
      </c>
      <c r="B11" s="32" t="s">
        <v>75</v>
      </c>
      <c r="C11" s="33">
        <v>2.2200000000000002</v>
      </c>
      <c r="D11" s="33" t="s">
        <v>73</v>
      </c>
      <c r="E11" s="34">
        <f>SUM($H$4*H11)</f>
        <v>4061.2919999999995</v>
      </c>
      <c r="F11" s="35">
        <f>SUM(C11*E11)</f>
        <v>9016.0682399999987</v>
      </c>
      <c r="H11" s="25">
        <v>3384.41</v>
      </c>
    </row>
    <row r="12" spans="1:8" x14ac:dyDescent="0.25">
      <c r="A12" s="7" t="s">
        <v>76</v>
      </c>
      <c r="B12" s="32" t="s">
        <v>77</v>
      </c>
      <c r="C12" s="33">
        <v>10.8</v>
      </c>
      <c r="D12" s="33" t="s">
        <v>73</v>
      </c>
      <c r="E12" s="34">
        <f>SUM($H$4*H12)</f>
        <v>985.16399999999999</v>
      </c>
      <c r="F12" s="35">
        <f>SUM(C12*E12)</f>
        <v>10639.771200000001</v>
      </c>
      <c r="H12" s="25">
        <v>820.97</v>
      </c>
    </row>
    <row r="13" spans="1:8" x14ac:dyDescent="0.25">
      <c r="A13" s="7" t="s">
        <v>78</v>
      </c>
      <c r="B13" s="32"/>
      <c r="C13" s="33"/>
      <c r="D13" s="33"/>
      <c r="E13" s="34"/>
      <c r="F13" s="35"/>
      <c r="H13" s="25"/>
    </row>
    <row r="14" spans="1:8" x14ac:dyDescent="0.25">
      <c r="A14" s="28" t="s">
        <v>8</v>
      </c>
      <c r="B14" s="6" t="s">
        <v>79</v>
      </c>
      <c r="C14" s="30"/>
      <c r="D14" s="30"/>
      <c r="E14" s="31"/>
      <c r="F14" s="20">
        <f>SUM(F15:F17)</f>
        <v>62120.620800000004</v>
      </c>
      <c r="H14" s="25"/>
    </row>
    <row r="15" spans="1:8" x14ac:dyDescent="0.25">
      <c r="A15" s="7" t="s">
        <v>9</v>
      </c>
      <c r="B15" s="32" t="s">
        <v>80</v>
      </c>
      <c r="C15" s="33">
        <v>240</v>
      </c>
      <c r="D15" s="33" t="s">
        <v>81</v>
      </c>
      <c r="E15" s="34">
        <f>SUM($H$4*H15)</f>
        <v>114.264</v>
      </c>
      <c r="F15" s="35">
        <f>SUM(C15*E15)</f>
        <v>27423.360000000001</v>
      </c>
      <c r="H15" s="25">
        <v>95.22</v>
      </c>
    </row>
    <row r="16" spans="1:8" x14ac:dyDescent="0.25">
      <c r="A16" s="7" t="s">
        <v>10</v>
      </c>
      <c r="B16" s="32" t="s">
        <v>82</v>
      </c>
      <c r="C16" s="33">
        <v>513.6</v>
      </c>
      <c r="D16" s="33" t="s">
        <v>81</v>
      </c>
      <c r="E16" s="34">
        <f>SUM($H$4*H16)</f>
        <v>14.027999999999999</v>
      </c>
      <c r="F16" s="35">
        <f>SUM(C16*E16)</f>
        <v>7204.7807999999995</v>
      </c>
      <c r="H16" s="25">
        <v>11.69</v>
      </c>
    </row>
    <row r="17" spans="1:8" x14ac:dyDescent="0.25">
      <c r="A17" s="7" t="s">
        <v>16</v>
      </c>
      <c r="B17" s="32" t="s">
        <v>83</v>
      </c>
      <c r="C17" s="33">
        <v>480</v>
      </c>
      <c r="D17" s="33" t="s">
        <v>81</v>
      </c>
      <c r="E17" s="34">
        <f>SUM($H$4*H17)</f>
        <v>57.275999999999996</v>
      </c>
      <c r="F17" s="35">
        <f>SUM(C17*E17)</f>
        <v>27492.48</v>
      </c>
      <c r="H17" s="25">
        <v>47.73</v>
      </c>
    </row>
    <row r="18" spans="1:8" x14ac:dyDescent="0.25">
      <c r="A18" s="28" t="s">
        <v>84</v>
      </c>
      <c r="B18" s="6" t="s">
        <v>85</v>
      </c>
      <c r="C18" s="30"/>
      <c r="D18" s="30"/>
      <c r="E18" s="31"/>
      <c r="F18" s="20">
        <f>SUM(F19:F19)</f>
        <v>1698.84</v>
      </c>
    </row>
    <row r="19" spans="1:8" x14ac:dyDescent="0.25">
      <c r="A19" s="41" t="s">
        <v>86</v>
      </c>
      <c r="B19" s="43" t="s">
        <v>87</v>
      </c>
      <c r="C19" s="49">
        <v>195</v>
      </c>
      <c r="D19" s="49" t="s">
        <v>81</v>
      </c>
      <c r="E19" s="34">
        <f>SUM($H$4*H19)</f>
        <v>8.7119999999999997</v>
      </c>
      <c r="F19" s="35">
        <f>SUM(C19*E19)</f>
        <v>1698.84</v>
      </c>
      <c r="H19">
        <v>7.26</v>
      </c>
    </row>
    <row r="20" spans="1:8" x14ac:dyDescent="0.25">
      <c r="A20" s="41"/>
      <c r="B20" s="43"/>
      <c r="C20" s="49"/>
      <c r="D20" s="49"/>
      <c r="E20" s="50"/>
      <c r="F20" s="51"/>
    </row>
    <row r="21" spans="1:8" x14ac:dyDescent="0.25">
      <c r="A21" s="41"/>
      <c r="B21" s="43"/>
      <c r="C21" s="49"/>
      <c r="D21" s="49"/>
      <c r="E21" s="50"/>
      <c r="F21" s="51"/>
    </row>
    <row r="22" spans="1:8" x14ac:dyDescent="0.25">
      <c r="A22" s="41"/>
      <c r="B22" s="43"/>
      <c r="C22" s="49"/>
      <c r="D22" s="49"/>
      <c r="E22" s="50"/>
      <c r="F22" s="51"/>
    </row>
    <row r="23" spans="1:8" x14ac:dyDescent="0.25">
      <c r="A23" s="41"/>
      <c r="B23" s="43"/>
      <c r="C23" s="49"/>
      <c r="D23" s="49"/>
      <c r="E23" s="50"/>
      <c r="F23" s="51"/>
    </row>
    <row r="24" spans="1:8" x14ac:dyDescent="0.25">
      <c r="A24" s="41"/>
      <c r="B24" s="43"/>
      <c r="C24" s="49"/>
      <c r="D24" s="49"/>
      <c r="E24" s="50"/>
      <c r="F24" s="51"/>
    </row>
    <row r="25" spans="1:8" x14ac:dyDescent="0.25">
      <c r="A25" s="41"/>
      <c r="B25" s="43"/>
      <c r="C25" s="49"/>
      <c r="D25" s="49"/>
      <c r="E25" s="50"/>
      <c r="F25" s="51"/>
    </row>
    <row r="26" spans="1:8" x14ac:dyDescent="0.25">
      <c r="A26" s="41"/>
      <c r="B26" s="43"/>
      <c r="C26" s="49"/>
      <c r="D26" s="49"/>
      <c r="E26" s="50"/>
      <c r="F26" s="51"/>
    </row>
    <row r="27" spans="1:8" x14ac:dyDescent="0.25">
      <c r="A27" s="41"/>
      <c r="B27" s="43"/>
      <c r="C27" s="49"/>
      <c r="D27" s="49"/>
      <c r="E27" s="50"/>
      <c r="F27" s="51"/>
    </row>
    <row r="28" spans="1:8" x14ac:dyDescent="0.25">
      <c r="A28" s="41"/>
      <c r="B28" s="43"/>
      <c r="C28" s="49"/>
      <c r="D28" s="49"/>
      <c r="E28" s="50"/>
      <c r="F28" s="51"/>
    </row>
    <row r="29" spans="1:8" x14ac:dyDescent="0.25">
      <c r="A29" s="41"/>
      <c r="B29" s="43"/>
      <c r="C29" s="49"/>
      <c r="D29" s="49"/>
      <c r="E29" s="50"/>
      <c r="F29" s="51"/>
    </row>
    <row r="30" spans="1:8" x14ac:dyDescent="0.25">
      <c r="A30" s="41"/>
      <c r="B30" s="43"/>
      <c r="C30" s="49"/>
      <c r="D30" s="49"/>
      <c r="E30" s="50"/>
      <c r="F30" s="51"/>
    </row>
    <row r="31" spans="1:8" x14ac:dyDescent="0.25">
      <c r="A31" s="41"/>
      <c r="B31" s="43"/>
      <c r="C31" s="49"/>
      <c r="D31" s="49"/>
      <c r="E31" s="50"/>
      <c r="F31" s="51"/>
    </row>
    <row r="32" spans="1:8" x14ac:dyDescent="0.25">
      <c r="A32" s="41"/>
      <c r="B32" s="43"/>
      <c r="C32" s="49"/>
      <c r="D32" s="49"/>
      <c r="E32" s="50"/>
      <c r="F32" s="51"/>
    </row>
    <row r="33" spans="1:6" x14ac:dyDescent="0.25">
      <c r="A33" s="41"/>
      <c r="B33" s="43"/>
      <c r="C33" s="49"/>
      <c r="D33" s="49"/>
      <c r="E33" s="50"/>
      <c r="F33" s="51"/>
    </row>
    <row r="34" spans="1:6" x14ac:dyDescent="0.25">
      <c r="A34" s="41"/>
      <c r="B34" s="43"/>
      <c r="C34" s="49"/>
      <c r="D34" s="49"/>
      <c r="E34" s="50"/>
      <c r="F34" s="51"/>
    </row>
    <row r="35" spans="1:6" x14ac:dyDescent="0.25">
      <c r="A35" s="41"/>
      <c r="B35" s="43"/>
      <c r="C35" s="49"/>
      <c r="D35" s="49"/>
      <c r="E35" s="50"/>
      <c r="F35" s="51"/>
    </row>
    <row r="36" spans="1:6" x14ac:dyDescent="0.25">
      <c r="A36" s="41"/>
      <c r="B36" s="43"/>
      <c r="C36" s="49"/>
      <c r="D36" s="49"/>
      <c r="E36" s="50"/>
      <c r="F36" s="51"/>
    </row>
    <row r="37" spans="1:6" x14ac:dyDescent="0.25">
      <c r="A37" s="41"/>
      <c r="B37" s="43"/>
      <c r="C37" s="49"/>
      <c r="D37" s="49"/>
      <c r="E37" s="50"/>
      <c r="F37" s="51"/>
    </row>
    <row r="38" spans="1:6" x14ac:dyDescent="0.25">
      <c r="A38" s="41"/>
      <c r="B38" s="43"/>
      <c r="C38" s="49"/>
      <c r="D38" s="49"/>
      <c r="E38" s="50"/>
      <c r="F38" s="51"/>
    </row>
    <row r="39" spans="1:6" x14ac:dyDescent="0.25">
      <c r="A39" s="41"/>
      <c r="B39" s="43"/>
      <c r="C39" s="49"/>
      <c r="D39" s="49"/>
      <c r="E39" s="50"/>
      <c r="F39" s="51"/>
    </row>
    <row r="40" spans="1:6" x14ac:dyDescent="0.25">
      <c r="A40" s="41"/>
      <c r="B40" s="43"/>
      <c r="C40" s="49"/>
      <c r="D40" s="49"/>
      <c r="E40" s="50"/>
      <c r="F40" s="51"/>
    </row>
    <row r="41" spans="1:6" x14ac:dyDescent="0.25">
      <c r="A41" s="41"/>
      <c r="B41" s="43"/>
      <c r="C41" s="49"/>
      <c r="D41" s="49"/>
      <c r="E41" s="50"/>
      <c r="F41" s="51"/>
    </row>
    <row r="42" spans="1:6" x14ac:dyDescent="0.25">
      <c r="A42" s="41"/>
      <c r="B42" s="43"/>
      <c r="C42" s="49"/>
      <c r="D42" s="49"/>
      <c r="E42" s="50"/>
      <c r="F42" s="51"/>
    </row>
    <row r="43" spans="1:6" x14ac:dyDescent="0.25">
      <c r="A43" s="41"/>
      <c r="B43" s="43"/>
      <c r="C43" s="49"/>
      <c r="D43" s="49"/>
      <c r="E43" s="50"/>
      <c r="F43" s="51"/>
    </row>
    <row r="44" spans="1:6" x14ac:dyDescent="0.25">
      <c r="A44" s="41"/>
      <c r="B44" s="43"/>
      <c r="C44" s="49"/>
      <c r="D44" s="49"/>
      <c r="E44" s="50"/>
      <c r="F44" s="51"/>
    </row>
    <row r="45" spans="1:6" x14ac:dyDescent="0.25">
      <c r="A45" s="41"/>
      <c r="B45" s="43"/>
      <c r="C45" s="49"/>
      <c r="D45" s="49"/>
      <c r="E45" s="50"/>
      <c r="F45" s="51"/>
    </row>
    <row r="46" spans="1:6" x14ac:dyDescent="0.25">
      <c r="A46" s="41"/>
      <c r="B46" s="43"/>
      <c r="C46" s="49"/>
      <c r="D46" s="49"/>
      <c r="E46" s="50"/>
      <c r="F46" s="51"/>
    </row>
    <row r="47" spans="1:6" x14ac:dyDescent="0.25">
      <c r="A47" s="41"/>
      <c r="B47" s="43"/>
      <c r="C47" s="49"/>
      <c r="D47" s="49"/>
      <c r="E47" s="50"/>
      <c r="F47" s="51"/>
    </row>
    <row r="48" spans="1:6" x14ac:dyDescent="0.25">
      <c r="A48" s="41"/>
      <c r="B48" s="43"/>
      <c r="C48" s="49"/>
      <c r="D48" s="49"/>
      <c r="E48" s="50"/>
      <c r="F48" s="51"/>
    </row>
    <row r="49" spans="1:6" x14ac:dyDescent="0.25">
      <c r="A49" s="41"/>
      <c r="B49" s="43"/>
      <c r="C49" s="49"/>
      <c r="D49" s="49"/>
      <c r="E49" s="50"/>
      <c r="F49" s="51"/>
    </row>
    <row r="50" spans="1:6" x14ac:dyDescent="0.25">
      <c r="A50" s="41"/>
      <c r="B50" s="43"/>
      <c r="C50" s="49"/>
      <c r="D50" s="49"/>
      <c r="E50" s="50"/>
      <c r="F50" s="51"/>
    </row>
    <row r="51" spans="1:6" x14ac:dyDescent="0.25">
      <c r="A51" s="41"/>
      <c r="B51" s="42"/>
      <c r="C51" s="49"/>
      <c r="D51" s="49"/>
      <c r="E51" s="50"/>
      <c r="F51" s="51"/>
    </row>
    <row r="52" spans="1:6" ht="15.75" thickBot="1" x14ac:dyDescent="0.3">
      <c r="A52" s="38"/>
      <c r="B52" s="8" t="s">
        <v>11</v>
      </c>
      <c r="C52" s="39"/>
      <c r="D52" s="39"/>
      <c r="E52" s="36" t="s">
        <v>12</v>
      </c>
      <c r="F52" s="21">
        <f>SUM(F8,F14,F18)</f>
        <v>94998.871440000003</v>
      </c>
    </row>
  </sheetData>
  <mergeCells count="3">
    <mergeCell ref="A2:F2"/>
    <mergeCell ref="A4:F4"/>
    <mergeCell ref="A5:F5"/>
  </mergeCells>
  <pageMargins left="0.23622047244094491" right="0.23622047244094491" top="1.58" bottom="0.74803149606299213" header="0.31496062992125984" footer="0.31496062992125984"/>
  <pageSetup paperSize="9" scale="85" fitToHeight="0" orientation="portrait" r:id="rId1"/>
  <headerFooter>
    <oddHeader>&amp;C&amp;G</oddHeader>
  </headerFooter>
  <legacyDrawingHF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FFA8FA-202E-41C1-9266-0CE6FE4B310D}">
  <dimension ref="A2:G15"/>
  <sheetViews>
    <sheetView view="pageBreakPreview" zoomScale="93" zoomScaleNormal="73" zoomScaleSheetLayoutView="93" workbookViewId="0">
      <selection activeCell="E29" sqref="E29"/>
    </sheetView>
  </sheetViews>
  <sheetFormatPr defaultRowHeight="15" x14ac:dyDescent="0.25"/>
  <cols>
    <col min="1" max="1" width="11.5703125" style="37" customWidth="1"/>
    <col min="2" max="2" width="46.5703125" style="37" customWidth="1"/>
    <col min="3" max="3" width="15.7109375" style="37" bestFit="1" customWidth="1"/>
    <col min="4" max="6" width="10.85546875" style="37" bestFit="1" customWidth="1"/>
    <col min="7" max="7" width="15.7109375" style="37" bestFit="1" customWidth="1"/>
    <col min="8" max="16384" width="9.140625" style="37"/>
  </cols>
  <sheetData>
    <row r="2" spans="1:7" ht="15.75" thickBot="1" x14ac:dyDescent="0.3"/>
    <row r="3" spans="1:7" ht="15.75" thickBot="1" x14ac:dyDescent="0.3">
      <c r="A3" s="104" t="s">
        <v>88</v>
      </c>
      <c r="B3" s="105"/>
      <c r="C3" s="105"/>
      <c r="D3" s="105"/>
      <c r="E3" s="105"/>
      <c r="F3" s="105"/>
      <c r="G3" s="106"/>
    </row>
    <row r="4" spans="1:7" x14ac:dyDescent="0.25">
      <c r="A4" s="107" t="s">
        <v>68</v>
      </c>
      <c r="B4" s="108"/>
      <c r="C4" s="15"/>
      <c r="D4" s="14"/>
      <c r="E4" s="14"/>
      <c r="F4" s="14"/>
      <c r="G4" s="11" t="s">
        <v>13</v>
      </c>
    </row>
    <row r="5" spans="1:7" ht="30.75" customHeight="1" x14ac:dyDescent="0.25">
      <c r="A5" s="55" t="str">
        <f>[7]ORÇ!$A$4</f>
        <v>OBJETIVO:  CONSTRUÇÃO DE UMA GALERIA COM 120,00 METROS LINEARES</v>
      </c>
      <c r="B5" s="56"/>
      <c r="C5" s="56"/>
      <c r="D5" s="56"/>
      <c r="E5" s="56"/>
      <c r="F5" s="56"/>
      <c r="G5" s="111"/>
    </row>
    <row r="6" spans="1:7" x14ac:dyDescent="0.25">
      <c r="A6" s="55" t="s">
        <v>106</v>
      </c>
      <c r="B6" s="56"/>
      <c r="C6" s="56"/>
      <c r="D6" s="56"/>
      <c r="E6" s="56"/>
      <c r="F6" s="56"/>
      <c r="G6" s="109"/>
    </row>
    <row r="7" spans="1:7" ht="15.75" thickBot="1" x14ac:dyDescent="0.3">
      <c r="A7" s="65" t="s">
        <v>45</v>
      </c>
      <c r="B7" s="66"/>
      <c r="C7" s="22"/>
      <c r="D7" s="22"/>
      <c r="E7" s="22"/>
      <c r="F7" s="22"/>
      <c r="G7" s="23"/>
    </row>
    <row r="8" spans="1:7" x14ac:dyDescent="0.25">
      <c r="A8" s="3" t="s">
        <v>0</v>
      </c>
      <c r="B8" s="4" t="s">
        <v>1</v>
      </c>
      <c r="C8" s="4" t="s">
        <v>90</v>
      </c>
      <c r="D8" s="12" t="s">
        <v>91</v>
      </c>
      <c r="E8" s="12" t="s">
        <v>92</v>
      </c>
      <c r="F8" s="12" t="s">
        <v>93</v>
      </c>
      <c r="G8" s="12"/>
    </row>
    <row r="9" spans="1:7" x14ac:dyDescent="0.25">
      <c r="A9" s="112" t="s">
        <v>6</v>
      </c>
      <c r="B9" s="113" t="str">
        <f>[7]ORÇ!B8</f>
        <v>FUNDAÇÃO</v>
      </c>
      <c r="C9" s="114">
        <f>[7]ORÇ!F8</f>
        <v>31179.410640000002</v>
      </c>
      <c r="D9" s="115">
        <v>0.6</v>
      </c>
      <c r="E9" s="115">
        <v>0.4</v>
      </c>
      <c r="F9" s="115">
        <v>0</v>
      </c>
      <c r="G9" s="116">
        <f t="shared" ref="G9:G15" si="0">SUM(D9:F9)</f>
        <v>1</v>
      </c>
    </row>
    <row r="10" spans="1:7" x14ac:dyDescent="0.25">
      <c r="A10" s="117"/>
      <c r="B10" s="118"/>
      <c r="C10" s="119"/>
      <c r="D10" s="120">
        <f>SUM(C9*D9)</f>
        <v>18707.646384</v>
      </c>
      <c r="E10" s="120">
        <f>SUM(C9*E9)</f>
        <v>12471.764256000002</v>
      </c>
      <c r="F10" s="120">
        <f>SUM(C9*F9)</f>
        <v>0</v>
      </c>
      <c r="G10" s="121">
        <f t="shared" si="0"/>
        <v>31179.410640000002</v>
      </c>
    </row>
    <row r="11" spans="1:7" x14ac:dyDescent="0.25">
      <c r="A11" s="112" t="s">
        <v>8</v>
      </c>
      <c r="B11" s="113" t="str">
        <f>[7]ORÇ!B14</f>
        <v>PAREDES/REVESTIMENTO</v>
      </c>
      <c r="C11" s="114">
        <f>[7]ORÇ!F14</f>
        <v>62120.620800000004</v>
      </c>
      <c r="D11" s="115">
        <v>0</v>
      </c>
      <c r="E11" s="115">
        <v>0.4</v>
      </c>
      <c r="F11" s="115">
        <v>0.6</v>
      </c>
      <c r="G11" s="116">
        <f t="shared" si="0"/>
        <v>1</v>
      </c>
    </row>
    <row r="12" spans="1:7" x14ac:dyDescent="0.25">
      <c r="A12" s="117"/>
      <c r="B12" s="118"/>
      <c r="C12" s="119"/>
      <c r="D12" s="120">
        <f>SUM(C11*D11)</f>
        <v>0</v>
      </c>
      <c r="E12" s="120">
        <f>SUM(C11*E11)</f>
        <v>24848.248320000002</v>
      </c>
      <c r="F12" s="120">
        <f>SUM(C11*F11)</f>
        <v>37272.372479999998</v>
      </c>
      <c r="G12" s="121">
        <f t="shared" si="0"/>
        <v>62120.620800000004</v>
      </c>
    </row>
    <row r="13" spans="1:7" x14ac:dyDescent="0.25">
      <c r="A13" s="112" t="s">
        <v>84</v>
      </c>
      <c r="B13" s="113" t="str">
        <f>[7]ORÇ!B18</f>
        <v>LIMPEZA GERAL</v>
      </c>
      <c r="C13" s="114">
        <f>[7]ORÇ!F18</f>
        <v>1698.84</v>
      </c>
      <c r="D13" s="115">
        <v>0</v>
      </c>
      <c r="E13" s="115">
        <v>0</v>
      </c>
      <c r="F13" s="115">
        <v>1</v>
      </c>
      <c r="G13" s="116">
        <f t="shared" si="0"/>
        <v>1</v>
      </c>
    </row>
    <row r="14" spans="1:7" x14ac:dyDescent="0.25">
      <c r="A14" s="117"/>
      <c r="B14" s="118"/>
      <c r="C14" s="119"/>
      <c r="D14" s="120">
        <f t="shared" ref="D14" si="1">SUM(C13*D13)</f>
        <v>0</v>
      </c>
      <c r="E14" s="120">
        <f t="shared" ref="E14" si="2">SUM(C13*E13)</f>
        <v>0</v>
      </c>
      <c r="F14" s="120">
        <f t="shared" ref="F14" si="3">SUM(C13*F13)</f>
        <v>1698.84</v>
      </c>
      <c r="G14" s="121">
        <f t="shared" si="0"/>
        <v>1698.84</v>
      </c>
    </row>
    <row r="15" spans="1:7" ht="15.75" thickBot="1" x14ac:dyDescent="0.3">
      <c r="A15" s="38"/>
      <c r="B15" s="8" t="s">
        <v>94</v>
      </c>
      <c r="C15" s="122">
        <f>SUM(C9:C14)</f>
        <v>94998.871440000003</v>
      </c>
      <c r="D15" s="123">
        <f>SUM(D10,D12,D14)</f>
        <v>18707.646384</v>
      </c>
      <c r="E15" s="123">
        <f>SUM(E10,E12,E14)</f>
        <v>37320.012576000008</v>
      </c>
      <c r="F15" s="123">
        <f>SUM(F10,F12,F14)</f>
        <v>38971.212479999995</v>
      </c>
      <c r="G15" s="21">
        <f t="shared" si="0"/>
        <v>94998.871440000003</v>
      </c>
    </row>
  </sheetData>
  <mergeCells count="14">
    <mergeCell ref="A11:A12"/>
    <mergeCell ref="B11:B12"/>
    <mergeCell ref="C11:C12"/>
    <mergeCell ref="A13:A14"/>
    <mergeCell ref="B13:B14"/>
    <mergeCell ref="C13:C14"/>
    <mergeCell ref="A3:G3"/>
    <mergeCell ref="A4:B4"/>
    <mergeCell ref="A5:F5"/>
    <mergeCell ref="A6:F6"/>
    <mergeCell ref="A7:B7"/>
    <mergeCell ref="A9:A10"/>
    <mergeCell ref="B9:B10"/>
    <mergeCell ref="C9:C10"/>
  </mergeCells>
  <pageMargins left="0.27559055118110237" right="0.11811023622047245" top="1.61" bottom="0.78740157480314965" header="0.31496062992125984" footer="0.31496062992125984"/>
  <pageSetup paperSize="9" orientation="landscape" r:id="rId1"/>
  <headerFooter>
    <oddHeader>&amp;C&amp;G</oddHeader>
  </headerFooter>
  <legacyDrawingHF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A9A6A6-3BCB-4F63-A844-2FB3C51B6422}">
  <sheetPr>
    <pageSetUpPr fitToPage="1"/>
  </sheetPr>
  <dimension ref="A1:H49"/>
  <sheetViews>
    <sheetView view="pageBreakPreview" zoomScale="75" zoomScaleNormal="85" zoomScaleSheetLayoutView="75" workbookViewId="0">
      <selection activeCell="A5" sqref="A5:F5"/>
    </sheetView>
  </sheetViews>
  <sheetFormatPr defaultRowHeight="15" x14ac:dyDescent="0.25"/>
  <cols>
    <col min="1" max="1" width="6.85546875" style="2" customWidth="1"/>
    <col min="2" max="2" width="56.85546875" style="1" customWidth="1"/>
    <col min="3" max="3" width="9.140625" style="16"/>
    <col min="4" max="4" width="9.140625" style="13"/>
    <col min="5" max="5" width="15" style="17" customWidth="1"/>
    <col min="6" max="6" width="19" customWidth="1"/>
  </cols>
  <sheetData>
    <row r="1" spans="1:8" ht="15.75" thickBot="1" x14ac:dyDescent="0.3">
      <c r="A1" s="44"/>
      <c r="B1" s="45"/>
      <c r="C1" s="46"/>
      <c r="D1" s="47"/>
      <c r="E1" s="48"/>
      <c r="F1" s="37"/>
    </row>
    <row r="2" spans="1:8" ht="21.75" thickBot="1" x14ac:dyDescent="0.3">
      <c r="A2" s="52" t="s">
        <v>14</v>
      </c>
      <c r="B2" s="53"/>
      <c r="C2" s="53"/>
      <c r="D2" s="53"/>
      <c r="E2" s="53"/>
      <c r="F2" s="54"/>
    </row>
    <row r="3" spans="1:8" x14ac:dyDescent="0.25">
      <c r="A3" s="9" t="s">
        <v>68</v>
      </c>
      <c r="B3" s="10"/>
      <c r="C3" s="15"/>
      <c r="D3" s="14"/>
      <c r="E3" s="18"/>
      <c r="F3" s="11" t="s">
        <v>13</v>
      </c>
    </row>
    <row r="4" spans="1:8" ht="30" customHeight="1" x14ac:dyDescent="0.25">
      <c r="A4" s="55" t="s">
        <v>107</v>
      </c>
      <c r="B4" s="56"/>
      <c r="C4" s="56"/>
      <c r="D4" s="56"/>
      <c r="E4" s="56"/>
      <c r="F4" s="57"/>
      <c r="H4">
        <v>1.2</v>
      </c>
    </row>
    <row r="5" spans="1:8" x14ac:dyDescent="0.25">
      <c r="A5" s="58" t="s">
        <v>108</v>
      </c>
      <c r="B5" s="59"/>
      <c r="C5" s="59"/>
      <c r="D5" s="59"/>
      <c r="E5" s="59"/>
      <c r="F5" s="60"/>
    </row>
    <row r="6" spans="1:8" ht="15.75" thickBot="1" x14ac:dyDescent="0.3">
      <c r="A6" s="24" t="s">
        <v>45</v>
      </c>
      <c r="B6" s="22"/>
      <c r="C6" s="22"/>
      <c r="D6" s="22"/>
      <c r="E6" s="22"/>
      <c r="F6" s="23" t="s">
        <v>19</v>
      </c>
    </row>
    <row r="7" spans="1:8" x14ac:dyDescent="0.25">
      <c r="A7" s="3" t="s">
        <v>0</v>
      </c>
      <c r="B7" s="4" t="s">
        <v>1</v>
      </c>
      <c r="C7" s="4" t="s">
        <v>2</v>
      </c>
      <c r="D7" s="12" t="s">
        <v>3</v>
      </c>
      <c r="E7" s="19" t="s">
        <v>4</v>
      </c>
      <c r="F7" s="5" t="s">
        <v>5</v>
      </c>
    </row>
    <row r="8" spans="1:8" x14ac:dyDescent="0.25">
      <c r="A8" s="127"/>
      <c r="B8" s="6" t="s">
        <v>109</v>
      </c>
      <c r="C8" s="128"/>
      <c r="D8" s="129"/>
      <c r="E8" s="130"/>
      <c r="F8" s="131"/>
    </row>
    <row r="9" spans="1:8" x14ac:dyDescent="0.25">
      <c r="A9" s="28" t="s">
        <v>6</v>
      </c>
      <c r="B9" s="6" t="s">
        <v>110</v>
      </c>
      <c r="C9" s="29"/>
      <c r="D9" s="30"/>
      <c r="E9" s="31"/>
      <c r="F9" s="20">
        <f>SUM(F10:F10)</f>
        <v>19703.28</v>
      </c>
    </row>
    <row r="10" spans="1:8" x14ac:dyDescent="0.25">
      <c r="A10" s="7" t="s">
        <v>15</v>
      </c>
      <c r="B10" s="32" t="s">
        <v>77</v>
      </c>
      <c r="C10" s="33">
        <v>20</v>
      </c>
      <c r="D10" s="33" t="s">
        <v>73</v>
      </c>
      <c r="E10" s="34">
        <f>SUM($H$4*H10)</f>
        <v>985.16399999999999</v>
      </c>
      <c r="F10" s="35">
        <f>SUM(C10*E10)</f>
        <v>19703.28</v>
      </c>
      <c r="H10" s="25">
        <v>820.97</v>
      </c>
    </row>
    <row r="11" spans="1:8" x14ac:dyDescent="0.25">
      <c r="A11" s="7"/>
      <c r="B11" s="32"/>
      <c r="C11" s="33"/>
      <c r="D11" s="33"/>
      <c r="E11" s="132"/>
      <c r="F11" s="35"/>
      <c r="H11" s="25"/>
    </row>
    <row r="12" spans="1:8" x14ac:dyDescent="0.25">
      <c r="A12" s="7"/>
      <c r="B12" s="32"/>
      <c r="C12" s="33"/>
      <c r="D12" s="33"/>
      <c r="E12" s="34"/>
      <c r="F12" s="35"/>
      <c r="H12" s="25"/>
    </row>
    <row r="13" spans="1:8" x14ac:dyDescent="0.25">
      <c r="A13" s="7"/>
      <c r="B13" s="32"/>
      <c r="C13" s="33"/>
      <c r="D13" s="33"/>
      <c r="E13" s="34"/>
      <c r="F13" s="35"/>
      <c r="H13" s="25"/>
    </row>
    <row r="14" spans="1:8" x14ac:dyDescent="0.25">
      <c r="A14" s="7"/>
      <c r="B14" s="32"/>
      <c r="C14" s="33"/>
      <c r="D14" s="33"/>
      <c r="E14" s="34"/>
      <c r="F14" s="35"/>
      <c r="H14" s="25"/>
    </row>
    <row r="15" spans="1:8" x14ac:dyDescent="0.25">
      <c r="A15" s="7"/>
      <c r="B15" s="32"/>
      <c r="C15" s="33"/>
      <c r="D15" s="33"/>
      <c r="E15" s="132"/>
      <c r="F15" s="35"/>
    </row>
    <row r="16" spans="1:8" x14ac:dyDescent="0.25">
      <c r="A16" s="41"/>
      <c r="B16" s="43"/>
      <c r="C16" s="49"/>
      <c r="D16" s="49"/>
      <c r="E16" s="34"/>
      <c r="F16" s="35"/>
    </row>
    <row r="17" spans="1:6" x14ac:dyDescent="0.25">
      <c r="A17" s="41"/>
      <c r="B17" s="43"/>
      <c r="C17" s="49"/>
      <c r="D17" s="49"/>
      <c r="E17" s="50"/>
      <c r="F17" s="51"/>
    </row>
    <row r="18" spans="1:6" x14ac:dyDescent="0.25">
      <c r="A18" s="41"/>
      <c r="B18" s="43"/>
      <c r="C18" s="49"/>
      <c r="D18" s="49"/>
      <c r="E18" s="50"/>
      <c r="F18" s="51"/>
    </row>
    <row r="19" spans="1:6" x14ac:dyDescent="0.25">
      <c r="A19" s="41"/>
      <c r="B19" s="43"/>
      <c r="C19" s="49"/>
      <c r="D19" s="49"/>
      <c r="E19" s="50"/>
      <c r="F19" s="51"/>
    </row>
    <row r="20" spans="1:6" x14ac:dyDescent="0.25">
      <c r="A20" s="41"/>
      <c r="B20" s="43"/>
      <c r="C20" s="49"/>
      <c r="D20" s="49"/>
      <c r="E20" s="50"/>
      <c r="F20" s="51"/>
    </row>
    <row r="21" spans="1:6" x14ac:dyDescent="0.25">
      <c r="A21" s="41"/>
      <c r="B21" s="43"/>
      <c r="C21" s="49"/>
      <c r="D21" s="49"/>
      <c r="E21" s="50"/>
      <c r="F21" s="51"/>
    </row>
    <row r="22" spans="1:6" x14ac:dyDescent="0.25">
      <c r="A22" s="41"/>
      <c r="B22" s="43"/>
      <c r="C22" s="49"/>
      <c r="D22" s="49"/>
      <c r="E22" s="50"/>
      <c r="F22" s="51"/>
    </row>
    <row r="23" spans="1:6" x14ac:dyDescent="0.25">
      <c r="A23" s="41"/>
      <c r="B23" s="43"/>
      <c r="C23" s="49"/>
      <c r="D23" s="49"/>
      <c r="E23" s="50"/>
      <c r="F23" s="51"/>
    </row>
    <row r="24" spans="1:6" x14ac:dyDescent="0.25">
      <c r="A24" s="41"/>
      <c r="B24" s="43"/>
      <c r="C24" s="49"/>
      <c r="D24" s="49"/>
      <c r="E24" s="50"/>
      <c r="F24" s="51"/>
    </row>
    <row r="25" spans="1:6" x14ac:dyDescent="0.25">
      <c r="A25" s="41"/>
      <c r="B25" s="43"/>
      <c r="C25" s="49"/>
      <c r="D25" s="49"/>
      <c r="E25" s="50"/>
      <c r="F25" s="51"/>
    </row>
    <row r="26" spans="1:6" x14ac:dyDescent="0.25">
      <c r="A26" s="41"/>
      <c r="B26" s="43"/>
      <c r="C26" s="49"/>
      <c r="D26" s="49"/>
      <c r="E26" s="50"/>
      <c r="F26" s="51"/>
    </row>
    <row r="27" spans="1:6" x14ac:dyDescent="0.25">
      <c r="A27" s="41"/>
      <c r="B27" s="43"/>
      <c r="C27" s="49"/>
      <c r="D27" s="49"/>
      <c r="E27" s="50"/>
      <c r="F27" s="51"/>
    </row>
    <row r="28" spans="1:6" x14ac:dyDescent="0.25">
      <c r="A28" s="41"/>
      <c r="B28" s="43"/>
      <c r="C28" s="49"/>
      <c r="D28" s="49"/>
      <c r="E28" s="50"/>
      <c r="F28" s="51"/>
    </row>
    <row r="29" spans="1:6" x14ac:dyDescent="0.25">
      <c r="A29" s="41"/>
      <c r="B29" s="43"/>
      <c r="C29" s="49"/>
      <c r="D29" s="49"/>
      <c r="E29" s="50"/>
      <c r="F29" s="51"/>
    </row>
    <row r="30" spans="1:6" x14ac:dyDescent="0.25">
      <c r="A30" s="41"/>
      <c r="B30" s="43"/>
      <c r="C30" s="49"/>
      <c r="D30" s="49"/>
      <c r="E30" s="50"/>
      <c r="F30" s="51"/>
    </row>
    <row r="31" spans="1:6" x14ac:dyDescent="0.25">
      <c r="A31" s="41"/>
      <c r="B31" s="43"/>
      <c r="C31" s="49"/>
      <c r="D31" s="49"/>
      <c r="E31" s="50"/>
      <c r="F31" s="51"/>
    </row>
    <row r="32" spans="1:6" x14ac:dyDescent="0.25">
      <c r="A32" s="41"/>
      <c r="B32" s="43"/>
      <c r="C32" s="49"/>
      <c r="D32" s="49"/>
      <c r="E32" s="50"/>
      <c r="F32" s="51"/>
    </row>
    <row r="33" spans="1:6" x14ac:dyDescent="0.25">
      <c r="A33" s="41"/>
      <c r="B33" s="43"/>
      <c r="C33" s="49"/>
      <c r="D33" s="49"/>
      <c r="E33" s="50"/>
      <c r="F33" s="51"/>
    </row>
    <row r="34" spans="1:6" x14ac:dyDescent="0.25">
      <c r="A34" s="41"/>
      <c r="B34" s="43"/>
      <c r="C34" s="49"/>
      <c r="D34" s="49"/>
      <c r="E34" s="50"/>
      <c r="F34" s="51"/>
    </row>
    <row r="35" spans="1:6" x14ac:dyDescent="0.25">
      <c r="A35" s="41"/>
      <c r="B35" s="43"/>
      <c r="C35" s="49"/>
      <c r="D35" s="49"/>
      <c r="E35" s="50"/>
      <c r="F35" s="51"/>
    </row>
    <row r="36" spans="1:6" x14ac:dyDescent="0.25">
      <c r="A36" s="41"/>
      <c r="B36" s="43"/>
      <c r="C36" s="49"/>
      <c r="D36" s="49"/>
      <c r="E36" s="50"/>
      <c r="F36" s="51"/>
    </row>
    <row r="37" spans="1:6" x14ac:dyDescent="0.25">
      <c r="A37" s="41"/>
      <c r="B37" s="43"/>
      <c r="C37" s="49"/>
      <c r="D37" s="49"/>
      <c r="E37" s="50"/>
      <c r="F37" s="51"/>
    </row>
    <row r="38" spans="1:6" x14ac:dyDescent="0.25">
      <c r="A38" s="41"/>
      <c r="B38" s="43"/>
      <c r="C38" s="49"/>
      <c r="D38" s="49"/>
      <c r="E38" s="50"/>
      <c r="F38" s="51"/>
    </row>
    <row r="39" spans="1:6" x14ac:dyDescent="0.25">
      <c r="A39" s="41"/>
      <c r="B39" s="43"/>
      <c r="C39" s="49"/>
      <c r="D39" s="49"/>
      <c r="E39" s="50"/>
      <c r="F39" s="51"/>
    </row>
    <row r="40" spans="1:6" x14ac:dyDescent="0.25">
      <c r="A40" s="41"/>
      <c r="B40" s="43"/>
      <c r="C40" s="49"/>
      <c r="D40" s="49"/>
      <c r="E40" s="50"/>
      <c r="F40" s="51"/>
    </row>
    <row r="41" spans="1:6" x14ac:dyDescent="0.25">
      <c r="A41" s="41"/>
      <c r="B41" s="43"/>
      <c r="C41" s="49"/>
      <c r="D41" s="49"/>
      <c r="E41" s="50"/>
      <c r="F41" s="51"/>
    </row>
    <row r="42" spans="1:6" x14ac:dyDescent="0.25">
      <c r="A42" s="41"/>
      <c r="B42" s="43"/>
      <c r="C42" s="49"/>
      <c r="D42" s="49"/>
      <c r="E42" s="50"/>
      <c r="F42" s="51"/>
    </row>
    <row r="43" spans="1:6" x14ac:dyDescent="0.25">
      <c r="A43" s="41"/>
      <c r="B43" s="43"/>
      <c r="C43" s="49"/>
      <c r="D43" s="49"/>
      <c r="E43" s="50"/>
      <c r="F43" s="51"/>
    </row>
    <row r="44" spans="1:6" x14ac:dyDescent="0.25">
      <c r="A44" s="41"/>
      <c r="B44" s="43"/>
      <c r="C44" s="49"/>
      <c r="D44" s="49"/>
      <c r="E44" s="50"/>
      <c r="F44" s="51"/>
    </row>
    <row r="45" spans="1:6" x14ac:dyDescent="0.25">
      <c r="A45" s="41"/>
      <c r="B45" s="43"/>
      <c r="C45" s="49"/>
      <c r="D45" s="49"/>
      <c r="E45" s="50"/>
      <c r="F45" s="51"/>
    </row>
    <row r="46" spans="1:6" x14ac:dyDescent="0.25">
      <c r="A46" s="41"/>
      <c r="B46" s="43"/>
      <c r="C46" s="49"/>
      <c r="D46" s="49"/>
      <c r="E46" s="50"/>
      <c r="F46" s="51"/>
    </row>
    <row r="47" spans="1:6" x14ac:dyDescent="0.25">
      <c r="A47" s="41"/>
      <c r="B47" s="43"/>
      <c r="C47" s="49"/>
      <c r="D47" s="49"/>
      <c r="E47" s="50"/>
      <c r="F47" s="51"/>
    </row>
    <row r="48" spans="1:6" x14ac:dyDescent="0.25">
      <c r="A48" s="41"/>
      <c r="B48" s="42"/>
      <c r="C48" s="49"/>
      <c r="D48" s="49"/>
      <c r="E48" s="50"/>
      <c r="F48" s="51"/>
    </row>
    <row r="49" spans="1:6" ht="15.75" thickBot="1" x14ac:dyDescent="0.3">
      <c r="A49" s="38"/>
      <c r="B49" s="8" t="s">
        <v>11</v>
      </c>
      <c r="C49" s="39"/>
      <c r="D49" s="39"/>
      <c r="E49" s="36" t="s">
        <v>12</v>
      </c>
      <c r="F49" s="21">
        <f>SUM(F9,F11,F15)</f>
        <v>19703.28</v>
      </c>
    </row>
  </sheetData>
  <mergeCells count="3">
    <mergeCell ref="A2:F2"/>
    <mergeCell ref="A4:F4"/>
    <mergeCell ref="A5:F5"/>
  </mergeCells>
  <pageMargins left="0.23622047244094491" right="0.23622047244094491" top="1.58" bottom="0.74803149606299213" header="0.31496062992125984" footer="0.31496062992125984"/>
  <pageSetup paperSize="9" scale="85" fitToHeight="0" orientation="portrait" r:id="rId1"/>
  <headerFooter>
    <oddHeader>&amp;C&amp;G</oddHeader>
  </headerFooter>
  <legacyDrawingHF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C07F12-9406-412C-B463-A4C7EFCB59BA}">
  <dimension ref="A2:G15"/>
  <sheetViews>
    <sheetView view="pageBreakPreview" zoomScale="93" zoomScaleNormal="73" zoomScaleSheetLayoutView="93" workbookViewId="0">
      <selection activeCell="C19" sqref="C19"/>
    </sheetView>
  </sheetViews>
  <sheetFormatPr defaultRowHeight="15" x14ac:dyDescent="0.25"/>
  <cols>
    <col min="1" max="1" width="11.5703125" style="37" customWidth="1"/>
    <col min="2" max="2" width="46.5703125" style="37" customWidth="1"/>
    <col min="3" max="3" width="15.7109375" style="37" bestFit="1" customWidth="1"/>
    <col min="4" max="6" width="10.85546875" style="37" bestFit="1" customWidth="1"/>
    <col min="7" max="7" width="15.7109375" style="37" bestFit="1" customWidth="1"/>
    <col min="8" max="16384" width="9.140625" style="37"/>
  </cols>
  <sheetData>
    <row r="2" spans="1:7" ht="15.75" thickBot="1" x14ac:dyDescent="0.3"/>
    <row r="3" spans="1:7" ht="15.75" thickBot="1" x14ac:dyDescent="0.3">
      <c r="A3" s="104" t="s">
        <v>88</v>
      </c>
      <c r="B3" s="105"/>
      <c r="C3" s="105"/>
      <c r="D3" s="105"/>
      <c r="E3" s="105"/>
      <c r="F3" s="105"/>
      <c r="G3" s="106"/>
    </row>
    <row r="4" spans="1:7" x14ac:dyDescent="0.25">
      <c r="A4" s="107" t="s">
        <v>68</v>
      </c>
      <c r="B4" s="108"/>
      <c r="C4" s="15"/>
      <c r="D4" s="14"/>
      <c r="E4" s="14"/>
      <c r="F4" s="14"/>
      <c r="G4" s="11" t="s">
        <v>13</v>
      </c>
    </row>
    <row r="5" spans="1:7" ht="30.75" customHeight="1" x14ac:dyDescent="0.25">
      <c r="A5" s="55" t="str">
        <f>[8]ORÇ!$A$4</f>
        <v>OBJETIVO:  RESTAURAÇÃO DE PISO EM GALERIA - 200,00 METROS</v>
      </c>
      <c r="B5" s="56"/>
      <c r="C5" s="56"/>
      <c r="D5" s="56"/>
      <c r="E5" s="56"/>
      <c r="F5" s="56"/>
      <c r="G5" s="111"/>
    </row>
    <row r="6" spans="1:7" x14ac:dyDescent="0.25">
      <c r="A6" s="55" t="s">
        <v>111</v>
      </c>
      <c r="B6" s="56"/>
      <c r="C6" s="56"/>
      <c r="D6" s="56"/>
      <c r="E6" s="56"/>
      <c r="F6" s="56"/>
      <c r="G6" s="109"/>
    </row>
    <row r="7" spans="1:7" ht="15.75" thickBot="1" x14ac:dyDescent="0.3">
      <c r="A7" s="65" t="s">
        <v>45</v>
      </c>
      <c r="B7" s="66"/>
      <c r="C7" s="22"/>
      <c r="D7" s="22"/>
      <c r="E7" s="22"/>
      <c r="F7" s="22"/>
      <c r="G7" s="23"/>
    </row>
    <row r="8" spans="1:7" x14ac:dyDescent="0.25">
      <c r="A8" s="3" t="s">
        <v>0</v>
      </c>
      <c r="B8" s="4" t="s">
        <v>1</v>
      </c>
      <c r="C8" s="4" t="s">
        <v>90</v>
      </c>
      <c r="D8" s="12" t="s">
        <v>91</v>
      </c>
      <c r="E8" s="12" t="s">
        <v>92</v>
      </c>
      <c r="F8" s="12" t="s">
        <v>93</v>
      </c>
      <c r="G8" s="12"/>
    </row>
    <row r="9" spans="1:7" x14ac:dyDescent="0.25">
      <c r="A9" s="112" t="s">
        <v>6</v>
      </c>
      <c r="B9" s="113" t="str">
        <f>[8]ORÇ!B9</f>
        <v>INFRA ESTRUTURA</v>
      </c>
      <c r="C9" s="114">
        <f>[8]ORÇ!F9</f>
        <v>19703.28</v>
      </c>
      <c r="D9" s="115">
        <v>0.6</v>
      </c>
      <c r="E9" s="115">
        <v>0.4</v>
      </c>
      <c r="F9" s="115">
        <v>0</v>
      </c>
      <c r="G9" s="116">
        <f t="shared" ref="G9:G15" si="0">SUM(D9:F9)</f>
        <v>1</v>
      </c>
    </row>
    <row r="10" spans="1:7" x14ac:dyDescent="0.25">
      <c r="A10" s="117"/>
      <c r="B10" s="118"/>
      <c r="C10" s="119"/>
      <c r="D10" s="120">
        <f>SUM(C9*D9)</f>
        <v>11821.967999999999</v>
      </c>
      <c r="E10" s="120">
        <f>SUM(C9*E9)</f>
        <v>7881.3119999999999</v>
      </c>
      <c r="F10" s="120">
        <f>SUM(C9*F9)</f>
        <v>0</v>
      </c>
      <c r="G10" s="121">
        <f t="shared" si="0"/>
        <v>19703.28</v>
      </c>
    </row>
    <row r="11" spans="1:7" x14ac:dyDescent="0.25">
      <c r="A11" s="112"/>
      <c r="B11" s="113"/>
      <c r="C11" s="114"/>
      <c r="D11" s="115"/>
      <c r="E11" s="115"/>
      <c r="F11" s="115"/>
      <c r="G11" s="116"/>
    </row>
    <row r="12" spans="1:7" x14ac:dyDescent="0.25">
      <c r="A12" s="117"/>
      <c r="B12" s="118"/>
      <c r="C12" s="119"/>
      <c r="D12" s="120"/>
      <c r="E12" s="120"/>
      <c r="F12" s="120"/>
      <c r="G12" s="121"/>
    </row>
    <row r="13" spans="1:7" x14ac:dyDescent="0.25">
      <c r="A13" s="112"/>
      <c r="B13" s="113"/>
      <c r="C13" s="114"/>
      <c r="D13" s="115"/>
      <c r="E13" s="115"/>
      <c r="F13" s="115"/>
      <c r="G13" s="116"/>
    </row>
    <row r="14" spans="1:7" x14ac:dyDescent="0.25">
      <c r="A14" s="117"/>
      <c r="B14" s="118"/>
      <c r="C14" s="119"/>
      <c r="D14" s="120"/>
      <c r="E14" s="120"/>
      <c r="F14" s="120"/>
      <c r="G14" s="121"/>
    </row>
    <row r="15" spans="1:7" ht="15.75" thickBot="1" x14ac:dyDescent="0.3">
      <c r="A15" s="38"/>
      <c r="B15" s="8" t="s">
        <v>94</v>
      </c>
      <c r="C15" s="122">
        <f>SUM(C9:C14)</f>
        <v>19703.28</v>
      </c>
      <c r="D15" s="123">
        <f>SUM(D10,D12,D14)</f>
        <v>11821.967999999999</v>
      </c>
      <c r="E15" s="123">
        <f>SUM(E10,E12,E14)</f>
        <v>7881.3119999999999</v>
      </c>
      <c r="F15" s="123">
        <f>SUM(F10,F12,F14)</f>
        <v>0</v>
      </c>
      <c r="G15" s="21">
        <f t="shared" si="0"/>
        <v>19703.28</v>
      </c>
    </row>
  </sheetData>
  <mergeCells count="14">
    <mergeCell ref="A11:A12"/>
    <mergeCell ref="B11:B12"/>
    <mergeCell ref="C11:C12"/>
    <mergeCell ref="A13:A14"/>
    <mergeCell ref="B13:B14"/>
    <mergeCell ref="C13:C14"/>
    <mergeCell ref="A3:G3"/>
    <mergeCell ref="A4:B4"/>
    <mergeCell ref="A5:F5"/>
    <mergeCell ref="A6:F6"/>
    <mergeCell ref="A7:B7"/>
    <mergeCell ref="A9:A10"/>
    <mergeCell ref="B9:B10"/>
    <mergeCell ref="C9:C10"/>
  </mergeCells>
  <pageMargins left="0.27559055118110237" right="0.11811023622047245" top="1.67" bottom="0.78740157480314965" header="0.31496062992125984" footer="0.31496062992125984"/>
  <pageSetup paperSize="9" orientation="landscape" r:id="rId1"/>
  <headerFooter>
    <oddHeader>&amp;C&amp;G</oddHeader>
  </headerFooter>
  <legacyDrawingHF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E969C8-6014-4D12-BB1A-DDA572844393}">
  <sheetPr>
    <pageSetUpPr fitToPage="1"/>
  </sheetPr>
  <dimension ref="A1:H49"/>
  <sheetViews>
    <sheetView view="pageBreakPreview" zoomScale="75" zoomScaleNormal="85" zoomScaleSheetLayoutView="75" workbookViewId="0">
      <selection activeCell="C11" sqref="C11"/>
    </sheetView>
  </sheetViews>
  <sheetFormatPr defaultRowHeight="15" x14ac:dyDescent="0.25"/>
  <cols>
    <col min="1" max="1" width="6.85546875" style="2" customWidth="1"/>
    <col min="2" max="2" width="56.85546875" style="1" customWidth="1"/>
    <col min="3" max="3" width="9.140625" style="16"/>
    <col min="4" max="4" width="9.140625" style="13"/>
    <col min="5" max="5" width="15" style="17" customWidth="1"/>
    <col min="6" max="6" width="19" customWidth="1"/>
  </cols>
  <sheetData>
    <row r="1" spans="1:8" ht="15.75" thickBot="1" x14ac:dyDescent="0.3">
      <c r="A1" s="44"/>
      <c r="B1" s="45"/>
      <c r="C1" s="46"/>
      <c r="D1" s="47"/>
      <c r="E1" s="48"/>
      <c r="F1" s="37"/>
    </row>
    <row r="2" spans="1:8" ht="21.75" thickBot="1" x14ac:dyDescent="0.3">
      <c r="A2" s="52" t="s">
        <v>14</v>
      </c>
      <c r="B2" s="53"/>
      <c r="C2" s="53"/>
      <c r="D2" s="53"/>
      <c r="E2" s="53"/>
      <c r="F2" s="54"/>
    </row>
    <row r="3" spans="1:8" x14ac:dyDescent="0.25">
      <c r="A3" s="9" t="s">
        <v>68</v>
      </c>
      <c r="B3" s="10"/>
      <c r="C3" s="15"/>
      <c r="D3" s="14"/>
      <c r="E3" s="18"/>
      <c r="F3" s="11" t="s">
        <v>13</v>
      </c>
    </row>
    <row r="4" spans="1:8" ht="30" customHeight="1" x14ac:dyDescent="0.25">
      <c r="A4" s="55" t="s">
        <v>112</v>
      </c>
      <c r="B4" s="56"/>
      <c r="C4" s="56"/>
      <c r="D4" s="56"/>
      <c r="E4" s="56"/>
      <c r="F4" s="57"/>
      <c r="H4">
        <v>1.2</v>
      </c>
    </row>
    <row r="5" spans="1:8" x14ac:dyDescent="0.25">
      <c r="A5" s="58" t="s">
        <v>113</v>
      </c>
      <c r="B5" s="59"/>
      <c r="C5" s="59"/>
      <c r="D5" s="59"/>
      <c r="E5" s="59"/>
      <c r="F5" s="60"/>
    </row>
    <row r="6" spans="1:8" ht="15.75" thickBot="1" x14ac:dyDescent="0.3">
      <c r="A6" s="24" t="s">
        <v>45</v>
      </c>
      <c r="B6" s="22"/>
      <c r="C6" s="22"/>
      <c r="D6" s="22"/>
      <c r="E6" s="22"/>
      <c r="F6" s="23" t="s">
        <v>19</v>
      </c>
    </row>
    <row r="7" spans="1:8" x14ac:dyDescent="0.25">
      <c r="A7" s="3" t="s">
        <v>0</v>
      </c>
      <c r="B7" s="4" t="s">
        <v>1</v>
      </c>
      <c r="C7" s="4" t="s">
        <v>2</v>
      </c>
      <c r="D7" s="12" t="s">
        <v>3</v>
      </c>
      <c r="E7" s="19" t="s">
        <v>4</v>
      </c>
      <c r="F7" s="5" t="s">
        <v>5</v>
      </c>
    </row>
    <row r="8" spans="1:8" x14ac:dyDescent="0.25">
      <c r="A8" s="127"/>
      <c r="B8" s="6" t="s">
        <v>109</v>
      </c>
      <c r="C8" s="128"/>
      <c r="D8" s="129"/>
      <c r="E8" s="130"/>
      <c r="F8" s="131"/>
    </row>
    <row r="9" spans="1:8" x14ac:dyDescent="0.25">
      <c r="A9" s="28" t="s">
        <v>6</v>
      </c>
      <c r="B9" s="6" t="s">
        <v>110</v>
      </c>
      <c r="C9" s="29"/>
      <c r="D9" s="30"/>
      <c r="E9" s="31"/>
      <c r="F9" s="20">
        <f>SUM(F10:F10)</f>
        <v>39406.559999999998</v>
      </c>
    </row>
    <row r="10" spans="1:8" x14ac:dyDescent="0.25">
      <c r="A10" s="7" t="s">
        <v>15</v>
      </c>
      <c r="B10" s="32" t="s">
        <v>77</v>
      </c>
      <c r="C10" s="33">
        <v>40</v>
      </c>
      <c r="D10" s="33" t="s">
        <v>73</v>
      </c>
      <c r="E10" s="34">
        <f>SUM($H$4*H10)</f>
        <v>985.16399999999999</v>
      </c>
      <c r="F10" s="35">
        <f>SUM(C10*E10)</f>
        <v>39406.559999999998</v>
      </c>
      <c r="H10" s="25">
        <v>820.97</v>
      </c>
    </row>
    <row r="11" spans="1:8" x14ac:dyDescent="0.25">
      <c r="A11" s="7"/>
      <c r="B11" s="32"/>
      <c r="C11" s="33"/>
      <c r="D11" s="33"/>
      <c r="E11" s="132"/>
      <c r="F11" s="35"/>
      <c r="H11" s="25"/>
    </row>
    <row r="12" spans="1:8" x14ac:dyDescent="0.25">
      <c r="A12" s="7"/>
      <c r="B12" s="32"/>
      <c r="C12" s="33"/>
      <c r="D12" s="33"/>
      <c r="E12" s="34"/>
      <c r="F12" s="35"/>
      <c r="H12" s="25"/>
    </row>
    <row r="13" spans="1:8" x14ac:dyDescent="0.25">
      <c r="A13" s="7"/>
      <c r="B13" s="32"/>
      <c r="C13" s="33"/>
      <c r="D13" s="33"/>
      <c r="E13" s="34"/>
      <c r="F13" s="35"/>
      <c r="H13" s="25"/>
    </row>
    <row r="14" spans="1:8" x14ac:dyDescent="0.25">
      <c r="A14" s="7"/>
      <c r="B14" s="32"/>
      <c r="C14" s="33"/>
      <c r="D14" s="33"/>
      <c r="E14" s="34"/>
      <c r="F14" s="35"/>
      <c r="H14" s="25"/>
    </row>
    <row r="15" spans="1:8" x14ac:dyDescent="0.25">
      <c r="A15" s="7"/>
      <c r="B15" s="32"/>
      <c r="C15" s="33"/>
      <c r="D15" s="33"/>
      <c r="E15" s="132"/>
      <c r="F15" s="35"/>
    </row>
    <row r="16" spans="1:8" x14ac:dyDescent="0.25">
      <c r="A16" s="41"/>
      <c r="B16" s="43"/>
      <c r="C16" s="49"/>
      <c r="D16" s="49"/>
      <c r="E16" s="34"/>
      <c r="F16" s="35"/>
    </row>
    <row r="17" spans="1:6" x14ac:dyDescent="0.25">
      <c r="A17" s="41"/>
      <c r="B17" s="43"/>
      <c r="C17" s="49"/>
      <c r="D17" s="49"/>
      <c r="E17" s="50"/>
      <c r="F17" s="51"/>
    </row>
    <row r="18" spans="1:6" x14ac:dyDescent="0.25">
      <c r="A18" s="41"/>
      <c r="B18" s="43"/>
      <c r="C18" s="49"/>
      <c r="D18" s="49"/>
      <c r="E18" s="50"/>
      <c r="F18" s="51"/>
    </row>
    <row r="19" spans="1:6" x14ac:dyDescent="0.25">
      <c r="A19" s="41"/>
      <c r="B19" s="43"/>
      <c r="C19" s="49"/>
      <c r="D19" s="49"/>
      <c r="E19" s="50"/>
      <c r="F19" s="51"/>
    </row>
    <row r="20" spans="1:6" x14ac:dyDescent="0.25">
      <c r="A20" s="41"/>
      <c r="B20" s="43"/>
      <c r="C20" s="49"/>
      <c r="D20" s="49"/>
      <c r="E20" s="50"/>
      <c r="F20" s="51"/>
    </row>
    <row r="21" spans="1:6" x14ac:dyDescent="0.25">
      <c r="A21" s="41"/>
      <c r="B21" s="43"/>
      <c r="C21" s="49"/>
      <c r="D21" s="49"/>
      <c r="E21" s="50"/>
      <c r="F21" s="51"/>
    </row>
    <row r="22" spans="1:6" x14ac:dyDescent="0.25">
      <c r="A22" s="41"/>
      <c r="B22" s="43"/>
      <c r="C22" s="49"/>
      <c r="D22" s="49"/>
      <c r="E22" s="50"/>
      <c r="F22" s="51"/>
    </row>
    <row r="23" spans="1:6" x14ac:dyDescent="0.25">
      <c r="A23" s="41"/>
      <c r="B23" s="43"/>
      <c r="C23" s="49"/>
      <c r="D23" s="49"/>
      <c r="E23" s="50"/>
      <c r="F23" s="51"/>
    </row>
    <row r="24" spans="1:6" x14ac:dyDescent="0.25">
      <c r="A24" s="41"/>
      <c r="B24" s="43"/>
      <c r="C24" s="49"/>
      <c r="D24" s="49"/>
      <c r="E24" s="50"/>
      <c r="F24" s="51"/>
    </row>
    <row r="25" spans="1:6" x14ac:dyDescent="0.25">
      <c r="A25" s="41"/>
      <c r="B25" s="43"/>
      <c r="C25" s="49"/>
      <c r="D25" s="49"/>
      <c r="E25" s="50"/>
      <c r="F25" s="51"/>
    </row>
    <row r="26" spans="1:6" x14ac:dyDescent="0.25">
      <c r="A26" s="41"/>
      <c r="B26" s="43"/>
      <c r="C26" s="49"/>
      <c r="D26" s="49"/>
      <c r="E26" s="50"/>
      <c r="F26" s="51"/>
    </row>
    <row r="27" spans="1:6" x14ac:dyDescent="0.25">
      <c r="A27" s="41"/>
      <c r="B27" s="43"/>
      <c r="C27" s="49"/>
      <c r="D27" s="49"/>
      <c r="E27" s="50"/>
      <c r="F27" s="51"/>
    </row>
    <row r="28" spans="1:6" x14ac:dyDescent="0.25">
      <c r="A28" s="41"/>
      <c r="B28" s="43"/>
      <c r="C28" s="49"/>
      <c r="D28" s="49"/>
      <c r="E28" s="50"/>
      <c r="F28" s="51"/>
    </row>
    <row r="29" spans="1:6" x14ac:dyDescent="0.25">
      <c r="A29" s="41"/>
      <c r="B29" s="43"/>
      <c r="C29" s="49"/>
      <c r="D29" s="49"/>
      <c r="E29" s="50"/>
      <c r="F29" s="51"/>
    </row>
    <row r="30" spans="1:6" x14ac:dyDescent="0.25">
      <c r="A30" s="41"/>
      <c r="B30" s="43"/>
      <c r="C30" s="49"/>
      <c r="D30" s="49"/>
      <c r="E30" s="50"/>
      <c r="F30" s="51"/>
    </row>
    <row r="31" spans="1:6" x14ac:dyDescent="0.25">
      <c r="A31" s="41"/>
      <c r="B31" s="43"/>
      <c r="C31" s="49"/>
      <c r="D31" s="49"/>
      <c r="E31" s="50"/>
      <c r="F31" s="51"/>
    </row>
    <row r="32" spans="1:6" x14ac:dyDescent="0.25">
      <c r="A32" s="41"/>
      <c r="B32" s="43"/>
      <c r="C32" s="49"/>
      <c r="D32" s="49"/>
      <c r="E32" s="50"/>
      <c r="F32" s="51"/>
    </row>
    <row r="33" spans="1:6" x14ac:dyDescent="0.25">
      <c r="A33" s="41"/>
      <c r="B33" s="43"/>
      <c r="C33" s="49"/>
      <c r="D33" s="49"/>
      <c r="E33" s="50"/>
      <c r="F33" s="51"/>
    </row>
    <row r="34" spans="1:6" x14ac:dyDescent="0.25">
      <c r="A34" s="41"/>
      <c r="B34" s="43"/>
      <c r="C34" s="49"/>
      <c r="D34" s="49"/>
      <c r="E34" s="50"/>
      <c r="F34" s="51"/>
    </row>
    <row r="35" spans="1:6" x14ac:dyDescent="0.25">
      <c r="A35" s="41"/>
      <c r="B35" s="43"/>
      <c r="C35" s="49"/>
      <c r="D35" s="49"/>
      <c r="E35" s="50"/>
      <c r="F35" s="51"/>
    </row>
    <row r="36" spans="1:6" x14ac:dyDescent="0.25">
      <c r="A36" s="41"/>
      <c r="B36" s="43"/>
      <c r="C36" s="49"/>
      <c r="D36" s="49"/>
      <c r="E36" s="50"/>
      <c r="F36" s="51"/>
    </row>
    <row r="37" spans="1:6" x14ac:dyDescent="0.25">
      <c r="A37" s="41"/>
      <c r="B37" s="43"/>
      <c r="C37" s="49"/>
      <c r="D37" s="49"/>
      <c r="E37" s="50"/>
      <c r="F37" s="51"/>
    </row>
    <row r="38" spans="1:6" x14ac:dyDescent="0.25">
      <c r="A38" s="41"/>
      <c r="B38" s="43"/>
      <c r="C38" s="49"/>
      <c r="D38" s="49"/>
      <c r="E38" s="50"/>
      <c r="F38" s="51"/>
    </row>
    <row r="39" spans="1:6" x14ac:dyDescent="0.25">
      <c r="A39" s="41"/>
      <c r="B39" s="43"/>
      <c r="C39" s="49"/>
      <c r="D39" s="49"/>
      <c r="E39" s="50"/>
      <c r="F39" s="51"/>
    </row>
    <row r="40" spans="1:6" x14ac:dyDescent="0.25">
      <c r="A40" s="41"/>
      <c r="B40" s="43"/>
      <c r="C40" s="49"/>
      <c r="D40" s="49"/>
      <c r="E40" s="50"/>
      <c r="F40" s="51"/>
    </row>
    <row r="41" spans="1:6" x14ac:dyDescent="0.25">
      <c r="A41" s="41"/>
      <c r="B41" s="43"/>
      <c r="C41" s="49"/>
      <c r="D41" s="49"/>
      <c r="E41" s="50"/>
      <c r="F41" s="51"/>
    </row>
    <row r="42" spans="1:6" x14ac:dyDescent="0.25">
      <c r="A42" s="41"/>
      <c r="B42" s="43"/>
      <c r="C42" s="49"/>
      <c r="D42" s="49"/>
      <c r="E42" s="50"/>
      <c r="F42" s="51"/>
    </row>
    <row r="43" spans="1:6" x14ac:dyDescent="0.25">
      <c r="A43" s="41"/>
      <c r="B43" s="43"/>
      <c r="C43" s="49"/>
      <c r="D43" s="49"/>
      <c r="E43" s="50"/>
      <c r="F43" s="51"/>
    </row>
    <row r="44" spans="1:6" x14ac:dyDescent="0.25">
      <c r="A44" s="41"/>
      <c r="B44" s="43"/>
      <c r="C44" s="49"/>
      <c r="D44" s="49"/>
      <c r="E44" s="50"/>
      <c r="F44" s="51"/>
    </row>
    <row r="45" spans="1:6" x14ac:dyDescent="0.25">
      <c r="A45" s="41"/>
      <c r="B45" s="43"/>
      <c r="C45" s="49"/>
      <c r="D45" s="49"/>
      <c r="E45" s="50"/>
      <c r="F45" s="51"/>
    </row>
    <row r="46" spans="1:6" x14ac:dyDescent="0.25">
      <c r="A46" s="41"/>
      <c r="B46" s="43"/>
      <c r="C46" s="49"/>
      <c r="D46" s="49"/>
      <c r="E46" s="50"/>
      <c r="F46" s="51"/>
    </row>
    <row r="47" spans="1:6" x14ac:dyDescent="0.25">
      <c r="A47" s="41"/>
      <c r="B47" s="43"/>
      <c r="C47" s="49"/>
      <c r="D47" s="49"/>
      <c r="E47" s="50"/>
      <c r="F47" s="51"/>
    </row>
    <row r="48" spans="1:6" x14ac:dyDescent="0.25">
      <c r="A48" s="41"/>
      <c r="B48" s="42"/>
      <c r="C48" s="49"/>
      <c r="D48" s="49"/>
      <c r="E48" s="50"/>
      <c r="F48" s="51"/>
    </row>
    <row r="49" spans="1:6" ht="15.75" thickBot="1" x14ac:dyDescent="0.3">
      <c r="A49" s="38"/>
      <c r="B49" s="8" t="s">
        <v>11</v>
      </c>
      <c r="C49" s="39"/>
      <c r="D49" s="39"/>
      <c r="E49" s="36" t="s">
        <v>12</v>
      </c>
      <c r="F49" s="21">
        <f>SUM(F9,F11,F15)</f>
        <v>39406.559999999998</v>
      </c>
    </row>
  </sheetData>
  <mergeCells count="3">
    <mergeCell ref="A2:F2"/>
    <mergeCell ref="A4:F4"/>
    <mergeCell ref="A5:F5"/>
  </mergeCells>
  <pageMargins left="0.23622047244094491" right="0.23622047244094491" top="1.58" bottom="0.74803149606299213" header="0.31496062992125984" footer="0.31496062992125984"/>
  <pageSetup paperSize="9" scale="85" fitToHeight="0" orientation="portrait" r:id="rId1"/>
  <headerFooter>
    <oddHeader>&amp;C&amp;G</oddHeader>
  </headerFooter>
  <legacyDrawingHF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F56864-5DEA-4642-A6B4-C31DC3BE71B7}">
  <dimension ref="A2:G15"/>
  <sheetViews>
    <sheetView view="pageBreakPreview" zoomScale="93" zoomScaleNormal="73" zoomScaleSheetLayoutView="93" workbookViewId="0">
      <selection activeCell="B9" sqref="B9:B10"/>
    </sheetView>
  </sheetViews>
  <sheetFormatPr defaultRowHeight="15" x14ac:dyDescent="0.25"/>
  <cols>
    <col min="1" max="1" width="11.5703125" style="37" customWidth="1"/>
    <col min="2" max="2" width="46.5703125" style="37" customWidth="1"/>
    <col min="3" max="3" width="15.7109375" style="37" bestFit="1" customWidth="1"/>
    <col min="4" max="6" width="10.85546875" style="37" bestFit="1" customWidth="1"/>
    <col min="7" max="7" width="15.7109375" style="37" bestFit="1" customWidth="1"/>
    <col min="8" max="16384" width="9.140625" style="37"/>
  </cols>
  <sheetData>
    <row r="2" spans="1:7" ht="15.75" thickBot="1" x14ac:dyDescent="0.3"/>
    <row r="3" spans="1:7" ht="15.75" thickBot="1" x14ac:dyDescent="0.3">
      <c r="A3" s="104" t="s">
        <v>88</v>
      </c>
      <c r="B3" s="105"/>
      <c r="C3" s="105"/>
      <c r="D3" s="105"/>
      <c r="E3" s="105"/>
      <c r="F3" s="105"/>
      <c r="G3" s="106"/>
    </row>
    <row r="4" spans="1:7" x14ac:dyDescent="0.25">
      <c r="A4" s="107" t="s">
        <v>68</v>
      </c>
      <c r="B4" s="108"/>
      <c r="C4" s="15"/>
      <c r="D4" s="14"/>
      <c r="E4" s="14"/>
      <c r="F4" s="14"/>
      <c r="G4" s="11" t="s">
        <v>13</v>
      </c>
    </row>
    <row r="5" spans="1:7" ht="30.75" customHeight="1" x14ac:dyDescent="0.25">
      <c r="A5" s="55" t="str">
        <f>[9]ORÇ!$A$4</f>
        <v>OBJETIVO:  RESTAURAÇÃO DE PISO EM GALERIA - 400,00 METROS</v>
      </c>
      <c r="B5" s="56"/>
      <c r="C5" s="56"/>
      <c r="D5" s="56"/>
      <c r="E5" s="56"/>
      <c r="F5" s="56"/>
      <c r="G5" s="111"/>
    </row>
    <row r="6" spans="1:7" x14ac:dyDescent="0.25">
      <c r="A6" s="55" t="s">
        <v>114</v>
      </c>
      <c r="B6" s="56"/>
      <c r="C6" s="56"/>
      <c r="D6" s="56"/>
      <c r="E6" s="56"/>
      <c r="F6" s="56"/>
      <c r="G6" s="109"/>
    </row>
    <row r="7" spans="1:7" ht="15.75" thickBot="1" x14ac:dyDescent="0.3">
      <c r="A7" s="65" t="s">
        <v>45</v>
      </c>
      <c r="B7" s="66"/>
      <c r="C7" s="22"/>
      <c r="D7" s="22"/>
      <c r="E7" s="22"/>
      <c r="F7" s="22"/>
      <c r="G7" s="23"/>
    </row>
    <row r="8" spans="1:7" x14ac:dyDescent="0.25">
      <c r="A8" s="3" t="s">
        <v>0</v>
      </c>
      <c r="B8" s="4" t="s">
        <v>1</v>
      </c>
      <c r="C8" s="4" t="s">
        <v>90</v>
      </c>
      <c r="D8" s="12" t="s">
        <v>91</v>
      </c>
      <c r="E8" s="12" t="s">
        <v>92</v>
      </c>
      <c r="F8" s="12" t="s">
        <v>93</v>
      </c>
      <c r="G8" s="12"/>
    </row>
    <row r="9" spans="1:7" x14ac:dyDescent="0.25">
      <c r="A9" s="112" t="s">
        <v>6</v>
      </c>
      <c r="B9" s="113" t="str">
        <f>[9]ORÇ!B9</f>
        <v>INFRA ESTRUTURA</v>
      </c>
      <c r="C9" s="114">
        <f>[9]ORÇ!F9</f>
        <v>39406.559999999998</v>
      </c>
      <c r="D9" s="115">
        <v>0.6</v>
      </c>
      <c r="E9" s="115">
        <v>0.4</v>
      </c>
      <c r="F9" s="115">
        <v>0</v>
      </c>
      <c r="G9" s="116">
        <f t="shared" ref="G9:G15" si="0">SUM(D9:F9)</f>
        <v>1</v>
      </c>
    </row>
    <row r="10" spans="1:7" x14ac:dyDescent="0.25">
      <c r="A10" s="117"/>
      <c r="B10" s="118"/>
      <c r="C10" s="119"/>
      <c r="D10" s="120">
        <f>SUM(C9*D9)</f>
        <v>23643.935999999998</v>
      </c>
      <c r="E10" s="120">
        <f>SUM(C9*E9)</f>
        <v>15762.624</v>
      </c>
      <c r="F10" s="120">
        <f>SUM(C9*F9)</f>
        <v>0</v>
      </c>
      <c r="G10" s="121">
        <f t="shared" si="0"/>
        <v>39406.559999999998</v>
      </c>
    </row>
    <row r="11" spans="1:7" x14ac:dyDescent="0.25">
      <c r="A11" s="112"/>
      <c r="B11" s="113"/>
      <c r="C11" s="114"/>
      <c r="D11" s="115"/>
      <c r="E11" s="115"/>
      <c r="F11" s="115"/>
      <c r="G11" s="116"/>
    </row>
    <row r="12" spans="1:7" x14ac:dyDescent="0.25">
      <c r="A12" s="117"/>
      <c r="B12" s="118"/>
      <c r="C12" s="119"/>
      <c r="D12" s="120"/>
      <c r="E12" s="120"/>
      <c r="F12" s="120"/>
      <c r="G12" s="121"/>
    </row>
    <row r="13" spans="1:7" x14ac:dyDescent="0.25">
      <c r="A13" s="112"/>
      <c r="B13" s="113"/>
      <c r="C13" s="114"/>
      <c r="D13" s="115"/>
      <c r="E13" s="115"/>
      <c r="F13" s="115"/>
      <c r="G13" s="116"/>
    </row>
    <row r="14" spans="1:7" x14ac:dyDescent="0.25">
      <c r="A14" s="117"/>
      <c r="B14" s="118"/>
      <c r="C14" s="119"/>
      <c r="D14" s="120"/>
      <c r="E14" s="120"/>
      <c r="F14" s="120"/>
      <c r="G14" s="121"/>
    </row>
    <row r="15" spans="1:7" ht="15.75" thickBot="1" x14ac:dyDescent="0.3">
      <c r="A15" s="38"/>
      <c r="B15" s="8" t="s">
        <v>94</v>
      </c>
      <c r="C15" s="122">
        <f>SUM(C9:C14)</f>
        <v>39406.559999999998</v>
      </c>
      <c r="D15" s="123">
        <f>SUM(D10,D12,D14)</f>
        <v>23643.935999999998</v>
      </c>
      <c r="E15" s="123">
        <f>SUM(E10,E12,E14)</f>
        <v>15762.624</v>
      </c>
      <c r="F15" s="123">
        <f>SUM(F10,F12,F14)</f>
        <v>0</v>
      </c>
      <c r="G15" s="21">
        <f t="shared" si="0"/>
        <v>39406.559999999998</v>
      </c>
    </row>
  </sheetData>
  <mergeCells count="14">
    <mergeCell ref="A11:A12"/>
    <mergeCell ref="B11:B12"/>
    <mergeCell ref="C11:C12"/>
    <mergeCell ref="A13:A14"/>
    <mergeCell ref="B13:B14"/>
    <mergeCell ref="C13:C14"/>
    <mergeCell ref="A3:G3"/>
    <mergeCell ref="A4:B4"/>
    <mergeCell ref="A5:F5"/>
    <mergeCell ref="A6:F6"/>
    <mergeCell ref="A7:B7"/>
    <mergeCell ref="A9:A10"/>
    <mergeCell ref="B9:B10"/>
    <mergeCell ref="C9:C10"/>
  </mergeCells>
  <pageMargins left="0.27559055118110237" right="0.11811023622047245" top="1.83" bottom="0.78740157480314965" header="0.31496062992125984" footer="0.31496062992125984"/>
  <pageSetup paperSize="9" orientation="landscape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20</vt:i4>
      </vt:variant>
      <vt:variant>
        <vt:lpstr>Intervalos Nomeados</vt:lpstr>
      </vt:variant>
      <vt:variant>
        <vt:i4>10</vt:i4>
      </vt:variant>
    </vt:vector>
  </HeadingPairs>
  <TitlesOfParts>
    <vt:vector size="30" baseType="lpstr">
      <vt:lpstr>BDI</vt:lpstr>
      <vt:lpstr>ORÇ GERAL</vt:lpstr>
      <vt:lpstr>ORÇ MAG. BARATA</vt:lpstr>
      <vt:lpstr>CRON</vt:lpstr>
      <vt:lpstr>ORÇ TV. HORIZ.</vt:lpstr>
      <vt:lpstr>CRON (2)</vt:lpstr>
      <vt:lpstr>ORÇ RUA HORIZ.</vt:lpstr>
      <vt:lpstr>CRON (3)</vt:lpstr>
      <vt:lpstr>RUA R. SANTOS</vt:lpstr>
      <vt:lpstr>CRON (4)</vt:lpstr>
      <vt:lpstr>ORÇ PASS. SOBRAL</vt:lpstr>
      <vt:lpstr>CRON (5)</vt:lpstr>
      <vt:lpstr>ORÇ R. D. QUADROS</vt:lpstr>
      <vt:lpstr>CRON (6)</vt:lpstr>
      <vt:lpstr>ORÇ R. J. REIS</vt:lpstr>
      <vt:lpstr>CRON (7)</vt:lpstr>
      <vt:lpstr>ORÇ TV. J. DIONÍSIO</vt:lpstr>
      <vt:lpstr>CRON (8)</vt:lpstr>
      <vt:lpstr>ORÇ R. PRINC. LIMÃO</vt:lpstr>
      <vt:lpstr>CRON (9)</vt:lpstr>
      <vt:lpstr>'ORÇ GERAL'!Area_de_impressao</vt:lpstr>
      <vt:lpstr>'ORÇ MAG. BARATA'!Area_de_impressao</vt:lpstr>
      <vt:lpstr>'ORÇ PASS. SOBRAL'!Area_de_impressao</vt:lpstr>
      <vt:lpstr>'ORÇ R. D. QUADROS'!Area_de_impressao</vt:lpstr>
      <vt:lpstr>'ORÇ R. J. REIS'!Area_de_impressao</vt:lpstr>
      <vt:lpstr>'ORÇ R. PRINC. LIMÃO'!Area_de_impressao</vt:lpstr>
      <vt:lpstr>'ORÇ RUA HORIZ.'!Area_de_impressao</vt:lpstr>
      <vt:lpstr>'ORÇ TV. HORIZ.'!Area_de_impressao</vt:lpstr>
      <vt:lpstr>'ORÇ TV. J. DIONÍSIO'!Area_de_impressao</vt:lpstr>
      <vt:lpstr>'RUA R. SANTOS'!Area_de_impressao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luis pinto mesquita</dc:creator>
  <cp:lastModifiedBy>Cliente</cp:lastModifiedBy>
  <cp:lastPrinted>2023-01-31T17:38:50Z</cp:lastPrinted>
  <dcterms:created xsi:type="dcterms:W3CDTF">2020-01-23T09:53:25Z</dcterms:created>
  <dcterms:modified xsi:type="dcterms:W3CDTF">2023-06-28T13:48:43Z</dcterms:modified>
</cp:coreProperties>
</file>