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firstSheet="2" activeTab="7"/>
  </bookViews>
  <sheets>
    <sheet name="ORÇ" sheetId="1" r:id="rId1"/>
    <sheet name="ORÇ (2)" sheetId="2" r:id="rId2"/>
    <sheet name="CFF" sheetId="3" r:id="rId3"/>
    <sheet name="BDI" sheetId="4" r:id="rId4"/>
    <sheet name="ORÇ (3)" sheetId="5" r:id="rId5"/>
    <sheet name="CFF (2)" sheetId="6" r:id="rId6"/>
    <sheet name="BDI (2)" sheetId="7" r:id="rId7"/>
    <sheet name="ORÇ (4)" sheetId="8" r:id="rId8"/>
    <sheet name="CFF (3)" sheetId="9" r:id="rId9"/>
    <sheet name="BDI (3)" sheetId="10" r:id="rId10"/>
    <sheet name="ORÇ (5)" sheetId="11" r:id="rId11"/>
    <sheet name="CFF (4)" sheetId="12" r:id="rId12"/>
    <sheet name="BDI (4)" sheetId="13" r:id="rId13"/>
    <sheet name="ORÇ (6)" sheetId="14" r:id="rId14"/>
    <sheet name="CFF (5)" sheetId="15" r:id="rId15"/>
    <sheet name="BDI (5)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'ORÇ'!$A$1:$F$45</definedName>
    <definedName name="_xlnm.Print_Area" localSheetId="1">'ORÇ (2)'!$A$1:$G$45</definedName>
    <definedName name="_xlnm.Print_Area" localSheetId="4">'ORÇ (3)'!$A$1:$G$45</definedName>
    <definedName name="_xlnm.Print_Area" localSheetId="7">'ORÇ (4)'!$A$1:$G$45</definedName>
    <definedName name="_xlnm.Print_Area" localSheetId="10">'ORÇ (5)'!$A$1:$G$45</definedName>
    <definedName name="_xlnm.Print_Area" localSheetId="13">'ORÇ (6)'!$A$1:$G$45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<sst xmlns="http://schemas.openxmlformats.org/spreadsheetml/2006/main" count="558" uniqueCount="123">
  <si>
    <t>01.</t>
  </si>
  <si>
    <t>01.1</t>
  </si>
  <si>
    <t>ITEM</t>
  </si>
  <si>
    <t>ESPECIFICAÇÕES DOS SERVIÇOS</t>
  </si>
  <si>
    <t>UNID.</t>
  </si>
  <si>
    <t>QUANT.</t>
  </si>
  <si>
    <t>PREÇO GERAL</t>
  </si>
  <si>
    <t>TOTAL GERAL</t>
  </si>
  <si>
    <t>R$</t>
  </si>
  <si>
    <t>SUB-TOTAL 01</t>
  </si>
  <si>
    <t>01.2</t>
  </si>
  <si>
    <t>PLANILHA ORÇAMENTÁRIA GERAL DE MICRO SISTEMA DE ÁGUA.</t>
  </si>
  <si>
    <t>LOCALIZADA NA ZONA RURAL DO MUNICIPIO DE OURÉM DO PARÁ</t>
  </si>
  <si>
    <t>VILAS:</t>
  </si>
  <si>
    <t>VENTURA</t>
  </si>
  <si>
    <t>CHARLES</t>
  </si>
  <si>
    <t>PISA NO FREIO</t>
  </si>
  <si>
    <t>RIO GRANDE (FAVELA)</t>
  </si>
  <si>
    <t>CICALISE/NAZARÉ/THEOFILO</t>
  </si>
  <si>
    <t>un</t>
  </si>
  <si>
    <t>PREÇO UNIT.</t>
  </si>
  <si>
    <t>01.3</t>
  </si>
  <si>
    <t>01.4</t>
  </si>
  <si>
    <t>01.5</t>
  </si>
  <si>
    <t>PLANILHA ORÇAMENTÁRIA DE MICRO SISTEMA DE ÁGUA COM DISTRIBUIÇÃO DE REDE E POÇO - VILA DO VENTURA, ALTURA DE 8,00m</t>
  </si>
  <si>
    <t>LOCALIZADA NA VILA DO VENTURA - ZONA RURAL DO MUNICIPIO DE OURÉM DO PARÁ</t>
  </si>
  <si>
    <t>SEM BDI</t>
  </si>
  <si>
    <t>COM BDI</t>
  </si>
  <si>
    <t>INFRA ESTRUTURA</t>
  </si>
  <si>
    <t>SAPATA</t>
  </si>
  <si>
    <t>01.1.1</t>
  </si>
  <si>
    <t>Escavação Manual até 1,50m de profundidade</t>
  </si>
  <si>
    <t>m³</t>
  </si>
  <si>
    <t>01.1.2</t>
  </si>
  <si>
    <t>Lastro em Concreto Magro com Seixo</t>
  </si>
  <si>
    <t>01.1.3</t>
  </si>
  <si>
    <t>Concreto com Seixo com FCK de 18,00 MPA.</t>
  </si>
  <si>
    <t>m²</t>
  </si>
  <si>
    <t>02.</t>
  </si>
  <si>
    <t>SUPER ESTRUTURA</t>
  </si>
  <si>
    <t>02.1</t>
  </si>
  <si>
    <t>Concreto com Seixo com FCK de 20,00 MPA.</t>
  </si>
  <si>
    <t>SUB-TOTAL 02</t>
  </si>
  <si>
    <t>03.</t>
  </si>
  <si>
    <t>PINTURA</t>
  </si>
  <si>
    <t>03.1</t>
  </si>
  <si>
    <t>PVA externa sem massa c/ líq. preparador</t>
  </si>
  <si>
    <t>03.2</t>
  </si>
  <si>
    <t>Esmalte sob Superfície Lisa</t>
  </si>
  <si>
    <t>SUB-TOTAL 03</t>
  </si>
  <si>
    <t>04.</t>
  </si>
  <si>
    <t>INSTALAÇÕES ELÉTRICAS</t>
  </si>
  <si>
    <t>.4.1</t>
  </si>
  <si>
    <t>Ponto de Luz e Força (c/ tubulação, caixa e fiação)</t>
  </si>
  <si>
    <t>pt</t>
  </si>
  <si>
    <t>4.2</t>
  </si>
  <si>
    <t>Disjuntor 3P 125 A 225 - padrão DIN</t>
  </si>
  <si>
    <t>SUB-TOTAL 04</t>
  </si>
  <si>
    <t>05.</t>
  </si>
  <si>
    <t>OUTROS</t>
  </si>
  <si>
    <t>05.1</t>
  </si>
  <si>
    <t>Poço Tubular de 4" e Profundidade de 30,00m</t>
  </si>
  <si>
    <t>m</t>
  </si>
  <si>
    <t>05.2</t>
  </si>
  <si>
    <t>Bomaba Submersa de 2CV s/ tubulação</t>
  </si>
  <si>
    <t>05.3</t>
  </si>
  <si>
    <t>Reservatório de Fibra de 10.000litros</t>
  </si>
  <si>
    <t>05.4</t>
  </si>
  <si>
    <t>Rede de Distribuição de água c/ Tubo PVC Rígido de 40mm de diâmetro e Conexões.</t>
  </si>
  <si>
    <t>SUB-TOTAL 05</t>
  </si>
  <si>
    <t>CRONOGRAMA FÍSICO FINANCEIRO</t>
  </si>
  <si>
    <t>SERVIÇOS</t>
  </si>
  <si>
    <t>SUB-TOTAL</t>
  </si>
  <si>
    <t>1º MÊS</t>
  </si>
  <si>
    <t>2º MÊS</t>
  </si>
  <si>
    <t>3º MÊS</t>
  </si>
  <si>
    <t>4º MÊS</t>
  </si>
  <si>
    <t>5º MÊS</t>
  </si>
  <si>
    <t>6º MÊS</t>
  </si>
  <si>
    <t>TOTAL</t>
  </si>
  <si>
    <t xml:space="preserve">VALOR: </t>
  </si>
  <si>
    <t xml:space="preserve">PRAZO: </t>
  </si>
  <si>
    <t>03 (MESES)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</si>
  <si>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</si>
  <si>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</si>
  <si>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</si>
  <si>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</si>
  <si>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</si>
  <si>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</si>
  <si>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</si>
  <si>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</si>
  <si>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</si>
  <si>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</si>
  <si>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</si>
  <si>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</si>
  <si>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</si>
  <si>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</si>
  <si>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</si>
  <si>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</si>
  <si>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</si>
  <si>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</si>
  <si>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</si>
  <si>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/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</si>
  <si>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</si>
  <si>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</si>
  <si>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</si>
  <si>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</si>
  <si>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</si>
  <si>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</si>
  <si>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PLANILHA ORÇAMENTÁRIA DE MICRO SISTEMA DE ÁGUA COM DISTRIBUIÇÃO DE REDE E POÇO, ALTURA DE 8,00m</t>
  </si>
  <si>
    <t>LOCALIZADA NA VILA DO CHARLES - ZONA RURAL DO MUNICIPIO DE OURÉM DO PARÁ</t>
  </si>
  <si>
    <t>3 (MESES)</t>
  </si>
  <si>
    <t>LOCALIZADA NA VILA DO PISA NO FREIO - ZONA RURAL DO MUNICIPIO DE OURÉM DO PARÁ</t>
  </si>
  <si>
    <t>LOCALIZADA NA VILA DO RIO GRANDE (FAVELA) - ZONA RURAL DO MUNICIPIO DE OURÉM DO PARÁ</t>
  </si>
  <si>
    <t>Piso Elevado c/ Estrutura em Aço, Composto por Pedestal e Longarina</t>
  </si>
  <si>
    <t>Poço Tubular de 4" e Profundidade de 32,00m</t>
  </si>
  <si>
    <t>LOCALIZADA NA VILA CICLASE/NAZARÉ BRAGA/THEOFILO - ZONA RURAL DO MUNICIPIO DE OURÉM DO PARÁ</t>
  </si>
  <si>
    <t>06.</t>
  </si>
  <si>
    <t>LIMPEZA FINAL</t>
  </si>
  <si>
    <t>06.1</t>
  </si>
  <si>
    <t>Limpeza final e entrega da obra</t>
  </si>
  <si>
    <t>Poço Tubular de 4" e Profundidade de 33,00m</t>
  </si>
  <si>
    <t>PLANILHA ORÇAMENTÁRIA DE MICRO SISTEMA DE ÁGUA COM DISTRIBUIÇÃO DE REDE E POÇO, ALTURA DE 6,00m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</si>
</sst>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7" fillId="0" borderId="5" xfId="22" applyFont="1" applyBorder="1" applyAlignment="1">
      <alignment horizontal="center" vertical="center"/>
    </xf>
    <xf numFmtId="9" fontId="7" fillId="0" borderId="6" xfId="22" applyFont="1" applyBorder="1" applyAlignment="1">
      <alignment horizontal="center" vertical="center"/>
    </xf>
    <xf numFmtId="9" fontId="7" fillId="0" borderId="7" xfId="22" applyFont="1" applyBorder="1" applyAlignment="1">
      <alignment horizontal="center" vertical="center"/>
    </xf>
    <xf numFmtId="4" fontId="7" fillId="0" borderId="8" xfId="0" applyNumberFormat="1" applyFont="1" applyBorder="1"/>
    <xf numFmtId="4" fontId="7" fillId="0" borderId="9" xfId="0" applyNumberFormat="1" applyFont="1" applyBorder="1"/>
    <xf numFmtId="9" fontId="7" fillId="0" borderId="1" xfId="22" applyFont="1" applyBorder="1" applyAlignment="1">
      <alignment horizontal="center" vertical="center"/>
    </xf>
    <xf numFmtId="0" fontId="7" fillId="0" borderId="10" xfId="0" applyFont="1" applyBorder="1"/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/>
    <xf numFmtId="4" fontId="7" fillId="0" borderId="11" xfId="0" applyNumberFormat="1" applyFont="1" applyBorder="1"/>
    <xf numFmtId="4" fontId="7" fillId="0" borderId="12" xfId="0" applyNumberFormat="1" applyFont="1" applyBorder="1"/>
    <xf numFmtId="4" fontId="0" fillId="0" borderId="0" xfId="0" applyNumberFormat="1"/>
    <xf numFmtId="0" fontId="8" fillId="2" borderId="13" xfId="0" applyFont="1" applyFill="1" applyBorder="1" applyAlignment="1">
      <alignment horizontal="left" vertical="center"/>
    </xf>
    <xf numFmtId="8" fontId="8" fillId="2" borderId="0" xfId="0" applyNumberFormat="1" applyFont="1" applyFill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center"/>
    </xf>
    <xf numFmtId="39" fontId="8" fillId="2" borderId="0" xfId="0" applyNumberFormat="1" applyFont="1" applyFill="1" applyAlignment="1">
      <alignment horizontal="left" vertical="center"/>
    </xf>
    <xf numFmtId="8" fontId="8" fillId="2" borderId="14" xfId="0" applyNumberFormat="1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39" fontId="8" fillId="2" borderId="16" xfId="0" applyNumberFormat="1" applyFont="1" applyFill="1" applyBorder="1"/>
    <xf numFmtId="8" fontId="8" fillId="2" borderId="16" xfId="21" applyNumberFormat="1" applyFont="1" applyFill="1" applyBorder="1"/>
    <xf numFmtId="8" fontId="8" fillId="2" borderId="17" xfId="0" applyNumberFormat="1" applyFont="1" applyFill="1" applyBorder="1"/>
    <xf numFmtId="0" fontId="7" fillId="0" borderId="0" xfId="0" applyFont="1"/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10" fontId="10" fillId="0" borderId="18" xfId="20" applyNumberFormat="1" applyFont="1" applyFill="1" applyBorder="1" applyAlignment="1" applyProtection="1">
      <alignment horizontal="center"/>
      <protection/>
    </xf>
    <xf numFmtId="10" fontId="7" fillId="0" borderId="18" xfId="0" applyNumberFormat="1" applyFont="1" applyBorder="1" applyAlignment="1">
      <alignment horizontal="center"/>
    </xf>
    <xf numFmtId="10" fontId="10" fillId="0" borderId="25" xfId="2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0" fontId="10" fillId="2" borderId="26" xfId="2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10" fontId="7" fillId="0" borderId="24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0" fontId="9" fillId="0" borderId="30" xfId="20" applyNumberFormat="1" applyFont="1" applyFill="1" applyBorder="1" applyAlignment="1" applyProtection="1">
      <alignment horizontal="center" vertical="center"/>
      <protection/>
    </xf>
    <xf numFmtId="10" fontId="10" fillId="0" borderId="22" xfId="2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vertical="center"/>
    </xf>
    <xf numFmtId="10" fontId="10" fillId="0" borderId="26" xfId="2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vertical="center"/>
    </xf>
    <xf numFmtId="10" fontId="9" fillId="3" borderId="34" xfId="2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9" fillId="0" borderId="36" xfId="0" applyFont="1" applyBorder="1" applyAlignment="1" quotePrefix="1">
      <alignment vertical="center"/>
    </xf>
    <xf numFmtId="0" fontId="7" fillId="0" borderId="37" xfId="0" applyFont="1" applyBorder="1" applyAlignment="1">
      <alignment vertical="center"/>
    </xf>
    <xf numFmtId="10" fontId="9" fillId="3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8" fillId="2" borderId="13" xfId="0" applyFont="1" applyFill="1" applyBorder="1"/>
    <xf numFmtId="39" fontId="8" fillId="2" borderId="0" xfId="0" applyNumberFormat="1" applyFont="1" applyFill="1"/>
    <xf numFmtId="8" fontId="8" fillId="2" borderId="0" xfId="21" applyNumberFormat="1" applyFont="1" applyFill="1" applyBorder="1"/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4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2" borderId="44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8" fontId="8" fillId="2" borderId="0" xfId="0" applyNumberFormat="1" applyFont="1" applyFill="1" applyAlignment="1">
      <alignment horizontal="left" vertical="center"/>
    </xf>
    <xf numFmtId="8" fontId="8" fillId="2" borderId="16" xfId="0" applyNumberFormat="1" applyFont="1" applyFill="1" applyBorder="1" applyAlignment="1">
      <alignment horizontal="left" vertical="center"/>
    </xf>
    <xf numFmtId="8" fontId="8" fillId="2" borderId="0" xfId="0" applyNumberFormat="1" applyFont="1" applyFill="1" applyAlignment="1" quotePrefix="1">
      <alignment horizontal="left" vertical="center"/>
    </xf>
    <xf numFmtId="10" fontId="8" fillId="2" borderId="16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 2" xfId="20"/>
    <cellStyle name="Moeda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21</xdr:row>
      <xdr:rowOff>47625</xdr:rowOff>
    </xdr:from>
    <xdr:to>
      <xdr:col>5</xdr:col>
      <xdr:colOff>171450</xdr:colOff>
      <xdr:row>21</xdr:row>
      <xdr:rowOff>409575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4752975"/>
          <a:ext cx="2495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304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3049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21</xdr:row>
      <xdr:rowOff>47625</xdr:rowOff>
    </xdr:from>
    <xdr:to>
      <xdr:col>5</xdr:col>
      <xdr:colOff>171450</xdr:colOff>
      <xdr:row>21</xdr:row>
      <xdr:rowOff>409575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4762500"/>
          <a:ext cx="2495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3144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3144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21</xdr:row>
      <xdr:rowOff>47625</xdr:rowOff>
    </xdr:from>
    <xdr:to>
      <xdr:col>5</xdr:col>
      <xdr:colOff>171450</xdr:colOff>
      <xdr:row>21</xdr:row>
      <xdr:rowOff>409575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4724400"/>
          <a:ext cx="2495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285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285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21</xdr:row>
      <xdr:rowOff>47625</xdr:rowOff>
    </xdr:from>
    <xdr:to>
      <xdr:col>5</xdr:col>
      <xdr:colOff>171450</xdr:colOff>
      <xdr:row>21</xdr:row>
      <xdr:rowOff>409575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4724400"/>
          <a:ext cx="2495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285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285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21</xdr:row>
      <xdr:rowOff>47625</xdr:rowOff>
    </xdr:from>
    <xdr:to>
      <xdr:col>5</xdr:col>
      <xdr:colOff>171450</xdr:colOff>
      <xdr:row>21</xdr:row>
      <xdr:rowOff>409575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4724400"/>
          <a:ext cx="2495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285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3</xdr:row>
      <xdr:rowOff>142875</xdr:rowOff>
    </xdr:from>
    <xdr:to>
      <xdr:col>6</xdr:col>
      <xdr:colOff>609600</xdr:colOff>
      <xdr:row>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285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-LICITA&#199;&#213;ES%20PMO\LICITA&#199;&#195;O%202023\CARTA%20CONVITE\001%20MICROSSISTEMA%20DE%20&#193;GUA%20(VLS.%20VENTURA,%20CHARLES,%20PISA%20NO%20FREIO,%20RIO%20GRANDE,%20CICALISA)\CC%20001%202023\EMPRESA\OR&#199;AMENTO%20IDEAL%20SERVI&#199;OS%20VILA%20DO%20VENTU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ONTES%20ROBERTO%202022\PINTURA%20DAS%20ARENAS\PLANILHA%20OR&#199;-PMO%20-%20PINTURA%20GERAL%20DAS%20AREN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-LICITA&#199;&#213;ES%20PMO\LICITA&#199;&#195;O%202023\CARTA%20CONVITE\001%20MICROSSISTEMA%20DE%20&#193;GUA%20(VLS.%20VENTURA,%20CHARLES,%20PISA%20NO%20FREIO,%20RIO%20GRANDE,%20CICALISA)\CC%20001%202023\EMPRESA\OR&#199;AMENTO%20IDEAL%20SERVI&#199;OS%20VILA%20DO%20CHARL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0-LICITA&#199;&#213;ES%20PMO\LICITA&#199;&#195;O%202023\CARTA%20CONVITE\001%20MICROSSISTEMA%20DE%20&#193;GUA%20(VLS.%20VENTURA,%20CHARLES,%20PISA%20NO%20FREIO,%20RIO%20GRANDE,%20CICALISA)\CC%20001%202023\EMPRESA\OR&#199;AMENTO%20IDEAL%20SERVI&#199;OS%20VILA%20DO%20PISA%20NO%20FREI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0-LICITA&#199;&#213;ES%20PMO\LICITA&#199;&#195;O%202023\CARTA%20CONVITE\001%20MICROSSISTEMA%20DE%20&#193;GUA%20(VLS.%20VENTURA,%20CHARLES,%20PISA%20NO%20FREIO,%20RIO%20GRANDE,%20CICALISA)\CC%20001%202023\EMPRESA\OR&#199;AMENTO%20IDEAL%20SERVI&#199;OS%20VILA%20DO%20RIO%20GRANDE%20-%20FAVE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FF"/>
      <sheetName val="BDI"/>
    </sheetNames>
    <sheetDataSet>
      <sheetData sheetId="0">
        <row r="1">
          <cell r="A1" t="str">
            <v>PLANILHA ORÇAMENTÁRIA DE MICRO SISTEMA DE ÁGUA COM DISTRIBUIÇÃO DE REDE E POÇO - VILA DO VENTURA, ALTURA DE 8,00m</v>
          </cell>
        </row>
        <row r="2">
          <cell r="A2" t="str">
            <v>LOCALIZADA NA VILA DO VENTURA - ZONA RURAL DO MUNICIPIO DE OURÉM DO PARÁ</v>
          </cell>
        </row>
        <row r="5">
          <cell r="A5" t="str">
            <v>01.</v>
          </cell>
          <cell r="B5" t="str">
            <v>INFRA ESTRUTURA</v>
          </cell>
        </row>
        <row r="10">
          <cell r="G10">
            <v>9486.80352</v>
          </cell>
        </row>
        <row r="11">
          <cell r="A11" t="str">
            <v>02.</v>
          </cell>
          <cell r="B11" t="str">
            <v>SUPER ESTRUTURA</v>
          </cell>
        </row>
        <row r="13">
          <cell r="G13">
            <v>1626.60782</v>
          </cell>
        </row>
        <row r="14">
          <cell r="A14" t="str">
            <v>03.</v>
          </cell>
          <cell r="B14" t="str">
            <v>PINTURA</v>
          </cell>
        </row>
        <row r="17">
          <cell r="G17">
            <v>1317.9173839999999</v>
          </cell>
        </row>
        <row r="18">
          <cell r="A18" t="str">
            <v>04.</v>
          </cell>
          <cell r="B18" t="str">
            <v>INSTALAÇÕES ELÉTRICAS</v>
          </cell>
        </row>
        <row r="21">
          <cell r="G21">
            <v>839.7404</v>
          </cell>
        </row>
        <row r="22">
          <cell r="A22" t="str">
            <v>05.</v>
          </cell>
          <cell r="B22" t="str">
            <v>OUTROS</v>
          </cell>
        </row>
        <row r="27">
          <cell r="G27">
            <v>47343.9068</v>
          </cell>
        </row>
        <row r="45">
          <cell r="G45">
            <v>60614.975924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BDI"/>
      <sheetName val="cronograma"/>
      <sheetName val="Memória de Cálculo"/>
    </sheetNames>
    <sheetDataSet>
      <sheetData sheetId="0">
        <row r="1">
          <cell r="A1" t="str">
            <v>OBRA: PINTURA GERAL NAS ARENAS DA ZONA URBANA E RURAL DO MUNICÍPIO DE OURÉM - PARÁ</v>
          </cell>
        </row>
        <row r="2">
          <cell r="A2" t="str">
            <v>CONTRATANTE:  PREFEITURA MUNICIPAL DE OURÉM - PARÁ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FF"/>
      <sheetName val="BDI"/>
    </sheetNames>
    <sheetDataSet>
      <sheetData sheetId="0">
        <row r="1">
          <cell r="A1" t="str">
            <v>PLANILHA ORÇAMENTÁRIA DE MICRO SISTEMA DE ÁGUA COM DISTRIBUIÇÃO DE REDE E POÇO, ALTURA DE 8,00m</v>
          </cell>
        </row>
        <row r="2">
          <cell r="A2" t="str">
            <v>LOCALIZADA NA VILA DO CHARLES - ZONA RURAL DO MUNICIPIO DE OURÉM DO PARÁ</v>
          </cell>
        </row>
        <row r="5">
          <cell r="A5" t="str">
            <v>01.</v>
          </cell>
          <cell r="B5" t="str">
            <v>INFRA ESTRUTURA</v>
          </cell>
        </row>
        <row r="10">
          <cell r="G10">
            <v>9486.80352</v>
          </cell>
        </row>
        <row r="11">
          <cell r="A11" t="str">
            <v>02.</v>
          </cell>
          <cell r="B11" t="str">
            <v>SUPER ESTRUTURA</v>
          </cell>
        </row>
        <row r="13">
          <cell r="G13">
            <v>1626.60782</v>
          </cell>
        </row>
        <row r="14">
          <cell r="A14" t="str">
            <v>03.</v>
          </cell>
          <cell r="B14" t="str">
            <v>PINTURA</v>
          </cell>
        </row>
        <row r="17">
          <cell r="G17">
            <v>1317.9173839999999</v>
          </cell>
        </row>
        <row r="18">
          <cell r="A18" t="str">
            <v>04.</v>
          </cell>
          <cell r="B18" t="str">
            <v>INSTALAÇÕES ELÉTRICAS</v>
          </cell>
        </row>
        <row r="21">
          <cell r="G21">
            <v>839.7404</v>
          </cell>
        </row>
        <row r="22">
          <cell r="A22" t="str">
            <v>05.</v>
          </cell>
          <cell r="B22" t="str">
            <v>OUTROS</v>
          </cell>
        </row>
        <row r="27">
          <cell r="G27">
            <v>47343.9068</v>
          </cell>
        </row>
        <row r="45">
          <cell r="G45">
            <v>60614.975924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FF"/>
      <sheetName val="BDI"/>
    </sheetNames>
    <sheetDataSet>
      <sheetData sheetId="0">
        <row r="1">
          <cell r="A1" t="str">
            <v>PLANILHA ORÇAMENTÁRIA DE MICRO SISTEMA DE ÁGUA COM DISTRIBUIÇÃO DE REDE E POÇO, ALTURA DE 8,00m</v>
          </cell>
        </row>
        <row r="2">
          <cell r="A2" t="str">
            <v>LOCALIZADA NA VILA DO PISA NO FREIO - ZONA RURAL DO MUNICIPIO DE OURÉM DO PARÁ</v>
          </cell>
        </row>
        <row r="5">
          <cell r="A5" t="str">
            <v>01.</v>
          </cell>
          <cell r="B5" t="str">
            <v>INFRA ESTRUTURA</v>
          </cell>
        </row>
        <row r="10">
          <cell r="G10">
            <v>9486.80352</v>
          </cell>
        </row>
        <row r="11">
          <cell r="A11" t="str">
            <v>02.</v>
          </cell>
          <cell r="B11" t="str">
            <v>SUPER ESTRUTURA</v>
          </cell>
        </row>
        <row r="13">
          <cell r="G13">
            <v>1626.60782</v>
          </cell>
        </row>
        <row r="14">
          <cell r="A14" t="str">
            <v>03.</v>
          </cell>
          <cell r="B14" t="str">
            <v>PINTURA</v>
          </cell>
        </row>
        <row r="17">
          <cell r="G17">
            <v>1317.9173839999999</v>
          </cell>
        </row>
        <row r="18">
          <cell r="A18" t="str">
            <v>04.</v>
          </cell>
          <cell r="B18" t="str">
            <v>INSTALAÇÕES ELÉTRICAS</v>
          </cell>
        </row>
        <row r="21">
          <cell r="G21">
            <v>839.7404</v>
          </cell>
        </row>
        <row r="22">
          <cell r="A22" t="str">
            <v>05.</v>
          </cell>
          <cell r="B22" t="str">
            <v>OUTROS</v>
          </cell>
        </row>
        <row r="27">
          <cell r="G27">
            <v>47343.9068</v>
          </cell>
        </row>
        <row r="45">
          <cell r="G45">
            <v>60614.975924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FF"/>
      <sheetName val="BDI"/>
    </sheetNames>
    <sheetDataSet>
      <sheetData sheetId="0">
        <row r="1">
          <cell r="A1" t="str">
            <v>PLANILHA ORÇAMENTÁRIA DE MICRO SISTEMA DE ÁGUA COM DISTRIBUIÇÃO DE REDE E POÇO, ALTURA DE 8,00m</v>
          </cell>
        </row>
        <row r="2">
          <cell r="A2" t="str">
            <v>LOCALIZADA NA VILA DO RIO GRANDE (FAVELA) - ZONA RURAL DO MUNICIPIO DE OURÉM DO PARÁ</v>
          </cell>
        </row>
        <row r="5">
          <cell r="A5" t="str">
            <v>01.</v>
          </cell>
          <cell r="B5" t="str">
            <v>INFRA ESTRUTURA</v>
          </cell>
        </row>
        <row r="10">
          <cell r="G10">
            <v>9486.80352</v>
          </cell>
        </row>
        <row r="11">
          <cell r="A11" t="str">
            <v>02.</v>
          </cell>
          <cell r="B11" t="str">
            <v>SUPER ESTRUTURA</v>
          </cell>
        </row>
        <row r="13">
          <cell r="G13">
            <v>5392.8468</v>
          </cell>
        </row>
        <row r="14">
          <cell r="A14" t="str">
            <v>03.</v>
          </cell>
          <cell r="B14" t="str">
            <v>PINTURA</v>
          </cell>
        </row>
        <row r="17">
          <cell r="G17">
            <v>1317.9173839999999</v>
          </cell>
        </row>
        <row r="18">
          <cell r="A18" t="str">
            <v>04.</v>
          </cell>
          <cell r="B18" t="str">
            <v>INSTALAÇÕES ELÉTRICAS</v>
          </cell>
        </row>
        <row r="21">
          <cell r="G21">
            <v>839.7404</v>
          </cell>
        </row>
        <row r="22">
          <cell r="A22" t="str">
            <v>05.</v>
          </cell>
          <cell r="B22" t="str">
            <v>OUTROS</v>
          </cell>
        </row>
        <row r="27">
          <cell r="G27">
            <v>48473.956</v>
          </cell>
        </row>
        <row r="45">
          <cell r="G45">
            <v>65511.264104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5E39-B853-4D1E-AA02-397ECFA46732}">
  <dimension ref="A1:F45"/>
  <sheetViews>
    <sheetView view="pageBreakPreview" zoomScaleSheetLayoutView="100" workbookViewId="0" topLeftCell="A1">
      <selection activeCell="E13" sqref="E13"/>
    </sheetView>
  </sheetViews>
  <sheetFormatPr defaultColWidth="9.140625" defaultRowHeight="15"/>
  <cols>
    <col min="2" max="2" width="48.7109375" style="0" customWidth="1"/>
    <col min="4" max="4" width="10.57421875" style="0" customWidth="1"/>
    <col min="5" max="5" width="12.140625" style="0" customWidth="1"/>
    <col min="6" max="6" width="11.57421875" style="0" customWidth="1"/>
  </cols>
  <sheetData>
    <row r="1" spans="1:6" ht="36" customHeight="1">
      <c r="A1" s="93" t="s">
        <v>11</v>
      </c>
      <c r="B1" s="94"/>
      <c r="C1" s="94"/>
      <c r="D1" s="94"/>
      <c r="E1" s="94"/>
      <c r="F1" s="95"/>
    </row>
    <row r="2" spans="1:6" ht="36" customHeight="1">
      <c r="A2" s="93" t="s">
        <v>12</v>
      </c>
      <c r="B2" s="94"/>
      <c r="C2" s="94"/>
      <c r="D2" s="94"/>
      <c r="E2" s="94"/>
      <c r="F2" s="95"/>
    </row>
    <row r="3" spans="1:6" ht="18.75" customHeight="1">
      <c r="A3" s="96" t="s">
        <v>2</v>
      </c>
      <c r="B3" s="96" t="s">
        <v>3</v>
      </c>
      <c r="C3" s="96" t="s">
        <v>4</v>
      </c>
      <c r="D3" s="96" t="s">
        <v>5</v>
      </c>
      <c r="E3" s="98" t="s">
        <v>20</v>
      </c>
      <c r="F3" s="100" t="s">
        <v>6</v>
      </c>
    </row>
    <row r="4" spans="1:6" ht="18.75" customHeight="1">
      <c r="A4" s="97"/>
      <c r="B4" s="97"/>
      <c r="C4" s="97"/>
      <c r="D4" s="97"/>
      <c r="E4" s="99"/>
      <c r="F4" s="101"/>
    </row>
    <row r="5" spans="1:6" ht="15.75">
      <c r="A5" s="1" t="s">
        <v>0</v>
      </c>
      <c r="B5" s="2" t="s">
        <v>13</v>
      </c>
      <c r="C5" s="8"/>
      <c r="D5" s="3"/>
      <c r="E5" s="3"/>
      <c r="F5" s="3"/>
    </row>
    <row r="6" spans="1:6" ht="15.75">
      <c r="A6" s="5" t="s">
        <v>1</v>
      </c>
      <c r="B6" s="6" t="s">
        <v>14</v>
      </c>
      <c r="C6" s="8" t="s">
        <v>19</v>
      </c>
      <c r="D6" s="15">
        <v>1</v>
      </c>
      <c r="E6" s="16">
        <v>60614.98</v>
      </c>
      <c r="F6" s="16">
        <f>SUM(D6*E6)</f>
        <v>60614.98</v>
      </c>
    </row>
    <row r="7" spans="1:6" ht="15.75">
      <c r="A7" s="5" t="s">
        <v>10</v>
      </c>
      <c r="B7" s="6" t="s">
        <v>15</v>
      </c>
      <c r="C7" s="8" t="s">
        <v>19</v>
      </c>
      <c r="D7" s="15">
        <v>1</v>
      </c>
      <c r="E7" s="16">
        <v>60614.98</v>
      </c>
      <c r="F7" s="16">
        <f aca="true" t="shared" si="0" ref="F7:F10">SUM(D7*E7)</f>
        <v>60614.98</v>
      </c>
    </row>
    <row r="8" spans="1:6" ht="15.75">
      <c r="A8" s="5" t="s">
        <v>21</v>
      </c>
      <c r="B8" s="6" t="s">
        <v>16</v>
      </c>
      <c r="C8" s="8" t="s">
        <v>19</v>
      </c>
      <c r="D8" s="15">
        <v>1</v>
      </c>
      <c r="E8" s="16">
        <v>60614.98</v>
      </c>
      <c r="F8" s="16">
        <f t="shared" si="0"/>
        <v>60614.98</v>
      </c>
    </row>
    <row r="9" spans="1:6" ht="15.75">
      <c r="A9" s="5" t="s">
        <v>22</v>
      </c>
      <c r="B9" s="6" t="s">
        <v>17</v>
      </c>
      <c r="C9" s="8" t="s">
        <v>19</v>
      </c>
      <c r="D9" s="15">
        <v>1</v>
      </c>
      <c r="E9" s="16">
        <v>65511.26</v>
      </c>
      <c r="F9" s="16">
        <f t="shared" si="0"/>
        <v>65511.26</v>
      </c>
    </row>
    <row r="10" spans="1:6" ht="15.75">
      <c r="A10" s="5" t="s">
        <v>23</v>
      </c>
      <c r="B10" s="3" t="s">
        <v>18</v>
      </c>
      <c r="C10" s="8" t="s">
        <v>19</v>
      </c>
      <c r="D10" s="14">
        <v>1</v>
      </c>
      <c r="E10" s="16">
        <v>66935.68</v>
      </c>
      <c r="F10" s="16">
        <f t="shared" si="0"/>
        <v>66935.68</v>
      </c>
    </row>
    <row r="11" spans="1:6" ht="15.75">
      <c r="A11" s="90" t="s">
        <v>9</v>
      </c>
      <c r="B11" s="91"/>
      <c r="C11" s="91"/>
      <c r="D11" s="91"/>
      <c r="E11" s="92"/>
      <c r="F11" s="17">
        <f>SUM(F6:F10)</f>
        <v>314291.88</v>
      </c>
    </row>
    <row r="12" spans="1:6" ht="15.75">
      <c r="A12" s="1"/>
      <c r="B12" s="2"/>
      <c r="C12" s="8"/>
      <c r="D12" s="3"/>
      <c r="E12" s="3"/>
      <c r="F12" s="3"/>
    </row>
    <row r="13" spans="1:6" ht="15.75">
      <c r="A13" s="5"/>
      <c r="B13" s="6"/>
      <c r="C13" s="8"/>
      <c r="D13" s="15"/>
      <c r="E13" s="16"/>
      <c r="F13" s="16"/>
    </row>
    <row r="14" spans="1:6" ht="15.75">
      <c r="A14" s="5"/>
      <c r="B14" s="3"/>
      <c r="C14" s="8"/>
      <c r="D14" s="15"/>
      <c r="E14" s="16"/>
      <c r="F14" s="16"/>
    </row>
    <row r="15" spans="1:6" ht="15.75">
      <c r="A15" s="5"/>
      <c r="B15" s="3"/>
      <c r="C15" s="8"/>
      <c r="D15" s="15"/>
      <c r="E15" s="16"/>
      <c r="F15" s="16"/>
    </row>
    <row r="16" spans="1:6" ht="15.75">
      <c r="A16" s="1"/>
      <c r="B16" s="2"/>
      <c r="C16" s="8"/>
      <c r="D16" s="3"/>
      <c r="E16" s="3"/>
      <c r="F16" s="3"/>
    </row>
    <row r="17" spans="1:6" ht="15.75">
      <c r="A17" s="5"/>
      <c r="B17" s="6"/>
      <c r="C17" s="8"/>
      <c r="D17" s="12"/>
      <c r="E17" s="16"/>
      <c r="F17" s="16"/>
    </row>
    <row r="18" spans="1:6" ht="15.75">
      <c r="A18" s="5"/>
      <c r="B18" s="3"/>
      <c r="C18" s="8"/>
      <c r="D18" s="3"/>
      <c r="E18" s="16"/>
      <c r="F18" s="16"/>
    </row>
    <row r="19" spans="1:6" ht="15.75">
      <c r="A19" s="5"/>
      <c r="B19" s="3"/>
      <c r="C19" s="8"/>
      <c r="D19" s="3"/>
      <c r="E19" s="16"/>
      <c r="F19" s="16"/>
    </row>
    <row r="20" spans="1:6" ht="15.75">
      <c r="A20" s="1"/>
      <c r="B20" s="2"/>
      <c r="C20" s="8"/>
      <c r="E20" s="3"/>
      <c r="F20" s="3"/>
    </row>
    <row r="21" spans="1:6" ht="15.75">
      <c r="A21" s="5"/>
      <c r="B21" s="6"/>
      <c r="C21" s="8"/>
      <c r="D21" s="15"/>
      <c r="E21" s="16"/>
      <c r="F21" s="16"/>
    </row>
    <row r="22" spans="1:6" ht="15.75">
      <c r="A22" s="5"/>
      <c r="B22" s="3"/>
      <c r="C22" s="8"/>
      <c r="D22" s="15"/>
      <c r="E22" s="16"/>
      <c r="F22" s="16"/>
    </row>
    <row r="23" spans="1:6" ht="15.75">
      <c r="A23" s="5"/>
      <c r="B23" s="3"/>
      <c r="C23" s="8"/>
      <c r="D23" s="15"/>
      <c r="E23" s="16"/>
      <c r="F23" s="16"/>
    </row>
    <row r="24" spans="1:6" ht="15.75">
      <c r="A24" s="1"/>
      <c r="B24" s="2"/>
      <c r="C24" s="8"/>
      <c r="D24" s="3"/>
      <c r="E24" s="3"/>
      <c r="F24" s="3"/>
    </row>
    <row r="25" spans="1:6" ht="15.75">
      <c r="A25" s="5"/>
      <c r="B25" s="6"/>
      <c r="C25" s="8"/>
      <c r="D25" s="15"/>
      <c r="E25" s="16"/>
      <c r="F25" s="16"/>
    </row>
    <row r="26" spans="1:6" ht="15.75">
      <c r="A26" s="5"/>
      <c r="B26" s="3"/>
      <c r="C26" s="8"/>
      <c r="D26" s="15"/>
      <c r="E26" s="16"/>
      <c r="F26" s="16"/>
    </row>
    <row r="27" spans="1:6" ht="15.75">
      <c r="A27" s="5"/>
      <c r="B27" s="3"/>
      <c r="C27" s="8"/>
      <c r="D27" s="15"/>
      <c r="E27" s="16"/>
      <c r="F27" s="16"/>
    </row>
    <row r="28" spans="1:6" ht="15.75">
      <c r="A28" s="9"/>
      <c r="B28" s="10"/>
      <c r="C28" s="8"/>
      <c r="D28" s="7"/>
      <c r="E28" s="7"/>
      <c r="F28" s="7"/>
    </row>
    <row r="29" spans="1:6" ht="15.75">
      <c r="A29" s="5"/>
      <c r="B29" s="6"/>
      <c r="C29" s="8"/>
      <c r="D29" s="15"/>
      <c r="E29" s="16"/>
      <c r="F29" s="16"/>
    </row>
    <row r="30" spans="1:6" ht="15.75">
      <c r="A30" s="5"/>
      <c r="B30" s="3"/>
      <c r="C30" s="8"/>
      <c r="D30" s="15"/>
      <c r="E30" s="16"/>
      <c r="F30" s="16"/>
    </row>
    <row r="31" spans="1:6" ht="15.75">
      <c r="A31" s="5"/>
      <c r="B31" s="3"/>
      <c r="C31" s="8"/>
      <c r="D31" s="15"/>
      <c r="E31" s="16"/>
      <c r="F31" s="16"/>
    </row>
    <row r="32" spans="1:6" ht="15.75">
      <c r="A32" s="1"/>
      <c r="B32" s="2"/>
      <c r="C32" s="8"/>
      <c r="D32" s="3"/>
      <c r="E32" s="3"/>
      <c r="F32" s="3"/>
    </row>
    <row r="33" spans="1:6" ht="15.75">
      <c r="A33" s="5"/>
      <c r="B33" s="6"/>
      <c r="C33" s="8"/>
      <c r="D33" s="15"/>
      <c r="E33" s="16"/>
      <c r="F33" s="16"/>
    </row>
    <row r="34" spans="1:6" ht="15.75">
      <c r="A34" s="5"/>
      <c r="B34" s="3"/>
      <c r="C34" s="8"/>
      <c r="D34" s="15"/>
      <c r="E34" s="16"/>
      <c r="F34" s="16"/>
    </row>
    <row r="35" spans="1:6" ht="15.75">
      <c r="A35" s="5"/>
      <c r="B35" s="3"/>
      <c r="C35" s="8"/>
      <c r="D35" s="15"/>
      <c r="E35" s="16"/>
      <c r="F35" s="16"/>
    </row>
    <row r="36" spans="1:6" ht="15.75">
      <c r="A36" s="4"/>
      <c r="B36" s="3"/>
      <c r="C36" s="8"/>
      <c r="D36" s="3"/>
      <c r="E36" s="3"/>
      <c r="F36" s="3"/>
    </row>
    <row r="37" spans="1:6" ht="15.75">
      <c r="A37" s="4"/>
      <c r="B37" s="3"/>
      <c r="C37" s="8"/>
      <c r="D37" s="3"/>
      <c r="E37" s="3"/>
      <c r="F37" s="3"/>
    </row>
    <row r="38" spans="1:6" ht="15.75">
      <c r="A38" s="4"/>
      <c r="B38" s="3"/>
      <c r="C38" s="8"/>
      <c r="D38" s="3"/>
      <c r="E38" s="3"/>
      <c r="F38" s="3"/>
    </row>
    <row r="39" spans="1:6" ht="15.75">
      <c r="A39" s="4"/>
      <c r="B39" s="3"/>
      <c r="C39" s="8"/>
      <c r="D39" s="3"/>
      <c r="E39" s="3"/>
      <c r="F39" s="3"/>
    </row>
    <row r="40" spans="1:6" ht="15.75">
      <c r="A40" s="4"/>
      <c r="B40" s="3"/>
      <c r="C40" s="8"/>
      <c r="D40" s="3"/>
      <c r="E40" s="3"/>
      <c r="F40" s="3"/>
    </row>
    <row r="41" spans="1:6" ht="15.75">
      <c r="A41" s="4"/>
      <c r="B41" s="3"/>
      <c r="C41" s="8"/>
      <c r="D41" s="3"/>
      <c r="E41" s="3"/>
      <c r="F41" s="3"/>
    </row>
    <row r="42" spans="1:6" ht="15.75">
      <c r="A42" s="4"/>
      <c r="B42" s="3"/>
      <c r="C42" s="8"/>
      <c r="D42" s="3"/>
      <c r="E42" s="3"/>
      <c r="F42" s="3"/>
    </row>
    <row r="43" spans="1:6" ht="15.75">
      <c r="A43" s="4"/>
      <c r="B43" s="3"/>
      <c r="C43" s="8"/>
      <c r="D43" s="3"/>
      <c r="E43" s="3"/>
      <c r="F43" s="3"/>
    </row>
    <row r="44" spans="1:6" ht="15.75">
      <c r="A44" s="4"/>
      <c r="B44" s="3"/>
      <c r="C44" s="8"/>
      <c r="D44" s="3"/>
      <c r="E44" s="3"/>
      <c r="F44" s="3"/>
    </row>
    <row r="45" spans="1:6" ht="15.75">
      <c r="A45" s="4"/>
      <c r="B45" s="11" t="s">
        <v>7</v>
      </c>
      <c r="C45" s="8"/>
      <c r="D45" s="3"/>
      <c r="E45" s="13" t="s">
        <v>8</v>
      </c>
      <c r="F45" s="9">
        <f>SUM(F11)</f>
        <v>314291.88</v>
      </c>
    </row>
  </sheetData>
  <mergeCells count="9">
    <mergeCell ref="A11:E11"/>
    <mergeCell ref="A1:F1"/>
    <mergeCell ref="A3:A4"/>
    <mergeCell ref="B3:B4"/>
    <mergeCell ref="C3:C4"/>
    <mergeCell ref="D3:D4"/>
    <mergeCell ref="E3:E4"/>
    <mergeCell ref="F3:F4"/>
    <mergeCell ref="A2:F2"/>
  </mergeCells>
  <printOptions/>
  <pageMargins left="0.984251968503937" right="0.5118110236220472" top="1.8110236220472442" bottom="0.7874015748031497" header="0.5118110236220472" footer="0.31496062992125984"/>
  <pageSetup horizontalDpi="600" verticalDpi="600" orientation="portrait" paperSize="9" scale="79" r:id="rId2"/>
  <headerFooter>
    <oddHeader>&amp;C&amp;G&amp;R&amp;P</oddHeader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E21E-6263-4259-A57E-E08774E4DC60}">
  <dimension ref="A1:I37"/>
  <sheetViews>
    <sheetView workbookViewId="0" topLeftCell="A1">
      <selection activeCell="I13" sqref="I13"/>
    </sheetView>
  </sheetViews>
  <sheetFormatPr defaultColWidth="9.140625" defaultRowHeight="15"/>
  <sheetData>
    <row r="1" spans="1:9" ht="44.25" customHeight="1" thickBot="1">
      <c r="A1" s="112" t="str">
        <f>'[4]ORÇ'!A1</f>
        <v>PLANILHA ORÇAMENTÁRIA DE MICRO SISTEMA DE ÁGUA COM DISTRIBUIÇÃO DE REDE E POÇO, ALTURA DE 8,00m</v>
      </c>
      <c r="B1" s="113"/>
      <c r="C1" s="113"/>
      <c r="D1" s="113"/>
      <c r="E1" s="113"/>
      <c r="F1" s="113"/>
      <c r="G1" s="113"/>
      <c r="H1" s="113"/>
      <c r="I1" s="114"/>
    </row>
    <row r="2" spans="1:9" ht="15.75" thickBot="1">
      <c r="A2" s="112" t="str">
        <f>'[2]Orçamento'!A2</f>
        <v>CONTRATANTE:  PREFEITURA MUNICIPAL DE OURÉM - PARÁ</v>
      </c>
      <c r="B2" s="113"/>
      <c r="C2" s="113"/>
      <c r="D2" s="113"/>
      <c r="E2" s="113"/>
      <c r="F2" s="113"/>
      <c r="G2" s="113"/>
      <c r="H2" s="113"/>
      <c r="I2" s="114"/>
    </row>
    <row r="3" spans="1:9" ht="30" customHeight="1">
      <c r="A3" s="112" t="str">
        <f>'[4]ORÇ'!A2</f>
        <v>LOCALIZADA NA VILA DO PISA NO FREIO - ZONA RURAL DO MUNICIPIO DE OURÉM DO PARÁ</v>
      </c>
      <c r="B3" s="113"/>
      <c r="C3" s="113"/>
      <c r="D3" s="113"/>
      <c r="E3" s="113"/>
      <c r="F3" s="113"/>
      <c r="G3" s="113"/>
      <c r="H3" s="113"/>
      <c r="I3" s="114"/>
    </row>
    <row r="4" spans="1:9" ht="15">
      <c r="A4" s="36" t="s">
        <v>80</v>
      </c>
      <c r="B4" s="115">
        <f>'[4]ORÇ'!G45</f>
        <v>60614.975924</v>
      </c>
      <c r="C4" s="115"/>
      <c r="D4" s="38"/>
      <c r="E4" s="39"/>
      <c r="F4" s="40"/>
      <c r="G4" s="37"/>
      <c r="H4" s="37"/>
      <c r="I4" s="41"/>
    </row>
    <row r="5" spans="1:9" ht="15">
      <c r="A5" s="87" t="s">
        <v>81</v>
      </c>
      <c r="B5" s="115" t="s">
        <v>82</v>
      </c>
      <c r="C5" s="115"/>
      <c r="D5" s="38"/>
      <c r="E5" s="38"/>
      <c r="F5" s="88"/>
      <c r="G5" s="89"/>
      <c r="H5" s="89"/>
      <c r="I5" s="41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5.75" thickBot="1">
      <c r="A7" s="48" t="s">
        <v>83</v>
      </c>
      <c r="B7" s="49" t="s">
        <v>84</v>
      </c>
      <c r="C7" s="50"/>
      <c r="D7" s="50"/>
      <c r="E7" s="50"/>
      <c r="F7" s="50"/>
      <c r="G7" s="50"/>
      <c r="H7" s="50"/>
      <c r="I7" s="51"/>
    </row>
    <row r="8" spans="1:9" ht="15.75" thickBot="1">
      <c r="A8" s="52">
        <v>1</v>
      </c>
      <c r="B8" s="53" t="s">
        <v>85</v>
      </c>
      <c r="C8" s="54"/>
      <c r="D8" s="54"/>
      <c r="E8" s="54"/>
      <c r="F8" s="54"/>
      <c r="G8" s="54"/>
      <c r="H8" s="55"/>
      <c r="I8" s="56">
        <v>0.028</v>
      </c>
    </row>
    <row r="9" spans="1:9" ht="15.75" thickBot="1">
      <c r="A9" s="52">
        <v>2</v>
      </c>
      <c r="B9" s="53" t="s">
        <v>86</v>
      </c>
      <c r="C9" s="54"/>
      <c r="D9" s="54"/>
      <c r="E9" s="54"/>
      <c r="F9" s="54"/>
      <c r="G9" s="54"/>
      <c r="H9" s="54"/>
      <c r="I9" s="56">
        <v>0.0064</v>
      </c>
    </row>
    <row r="10" spans="1:9" ht="15.75" thickBot="1">
      <c r="A10" s="52">
        <v>3</v>
      </c>
      <c r="B10" s="53" t="s">
        <v>87</v>
      </c>
      <c r="C10" s="54"/>
      <c r="D10" s="54"/>
      <c r="E10" s="54"/>
      <c r="F10" s="54"/>
      <c r="G10" s="54"/>
      <c r="H10" s="55"/>
      <c r="I10" s="57">
        <v>0.0064</v>
      </c>
    </row>
    <row r="11" spans="1:9" ht="15.75" thickBot="1">
      <c r="A11" s="52">
        <v>4</v>
      </c>
      <c r="B11" s="53" t="s">
        <v>88</v>
      </c>
      <c r="C11" s="54"/>
      <c r="D11" s="54"/>
      <c r="E11" s="54"/>
      <c r="F11" s="54"/>
      <c r="G11" s="54"/>
      <c r="H11" s="55"/>
      <c r="I11" s="56">
        <v>0.0065</v>
      </c>
    </row>
    <row r="12" spans="1:9" ht="15">
      <c r="A12" s="52">
        <v>5</v>
      </c>
      <c r="B12" s="53" t="s">
        <v>89</v>
      </c>
      <c r="C12" s="54"/>
      <c r="D12" s="54"/>
      <c r="E12" s="54"/>
      <c r="F12" s="54"/>
      <c r="G12" s="54"/>
      <c r="H12" s="55"/>
      <c r="I12" s="58">
        <v>0.028</v>
      </c>
    </row>
    <row r="13" spans="1:9" ht="15.75" thickBot="1">
      <c r="A13" s="59">
        <v>6</v>
      </c>
      <c r="B13" s="60" t="s">
        <v>90</v>
      </c>
      <c r="C13" s="61"/>
      <c r="D13" s="61"/>
      <c r="E13" s="61"/>
      <c r="F13" s="61"/>
      <c r="G13" s="61"/>
      <c r="H13" s="62"/>
      <c r="I13" s="63">
        <f>I20</f>
        <v>0.1315</v>
      </c>
    </row>
    <row r="14" spans="1:9" ht="15">
      <c r="A14" s="64"/>
      <c r="B14" s="54"/>
      <c r="C14" s="54"/>
      <c r="D14" s="54"/>
      <c r="E14" s="54"/>
      <c r="F14" s="54"/>
      <c r="G14" s="54"/>
      <c r="H14" s="54"/>
      <c r="I14" s="65"/>
    </row>
    <row r="15" spans="1:9" ht="15.75" thickBot="1">
      <c r="A15" s="66" t="s">
        <v>83</v>
      </c>
      <c r="B15" s="67" t="s">
        <v>91</v>
      </c>
      <c r="C15" s="54"/>
      <c r="D15" s="54"/>
      <c r="E15" s="54"/>
      <c r="F15" s="54"/>
      <c r="G15" s="54"/>
      <c r="H15" s="54"/>
      <c r="I15" s="65"/>
    </row>
    <row r="16" spans="1:9" ht="15">
      <c r="A16" s="68" t="s">
        <v>92</v>
      </c>
      <c r="B16" s="69" t="s">
        <v>93</v>
      </c>
      <c r="C16" s="70"/>
      <c r="D16" s="70"/>
      <c r="E16" s="70"/>
      <c r="F16" s="70"/>
      <c r="G16" s="70"/>
      <c r="H16" s="70"/>
      <c r="I16" s="71">
        <v>0.05</v>
      </c>
    </row>
    <row r="17" spans="1:9" ht="15">
      <c r="A17" s="52" t="s">
        <v>94</v>
      </c>
      <c r="B17" s="53" t="s">
        <v>95</v>
      </c>
      <c r="C17" s="54"/>
      <c r="D17" s="54"/>
      <c r="E17" s="54"/>
      <c r="F17" s="54"/>
      <c r="G17" s="54"/>
      <c r="H17" s="54"/>
      <c r="I17" s="72">
        <v>0.0065</v>
      </c>
    </row>
    <row r="18" spans="1:9" ht="15">
      <c r="A18" s="52" t="s">
        <v>96</v>
      </c>
      <c r="B18" s="53" t="s">
        <v>97</v>
      </c>
      <c r="C18" s="54"/>
      <c r="D18" s="54"/>
      <c r="E18" s="54"/>
      <c r="F18" s="54"/>
      <c r="G18" s="54"/>
      <c r="H18" s="54"/>
      <c r="I18" s="72">
        <v>0.03</v>
      </c>
    </row>
    <row r="19" spans="1:9" ht="15.75" thickBot="1">
      <c r="A19" s="59" t="s">
        <v>98</v>
      </c>
      <c r="B19" s="73" t="s">
        <v>99</v>
      </c>
      <c r="C19" s="61"/>
      <c r="D19" s="61"/>
      <c r="E19" s="61"/>
      <c r="F19" s="61"/>
      <c r="G19" s="61"/>
      <c r="H19" s="61"/>
      <c r="I19" s="74">
        <v>0.045</v>
      </c>
    </row>
    <row r="20" spans="1:9" ht="15.75" thickBot="1">
      <c r="A20" s="53"/>
      <c r="B20" s="54"/>
      <c r="C20" s="54"/>
      <c r="D20" s="54"/>
      <c r="E20" s="54"/>
      <c r="F20" s="70" t="s">
        <v>100</v>
      </c>
      <c r="G20" s="70"/>
      <c r="H20" s="75"/>
      <c r="I20" s="76">
        <f>SUM(I16:I19)</f>
        <v>0.1315</v>
      </c>
    </row>
    <row r="21" spans="1:9" ht="15.75" thickBot="1">
      <c r="A21" s="77" t="s">
        <v>101</v>
      </c>
      <c r="B21" s="78"/>
      <c r="C21" s="78"/>
      <c r="D21" s="78"/>
      <c r="E21" s="78"/>
      <c r="F21" s="78"/>
      <c r="G21" s="78"/>
      <c r="H21" s="78"/>
      <c r="I21" s="79"/>
    </row>
    <row r="22" spans="1:9" ht="32.25" customHeight="1" thickBot="1">
      <c r="A22" s="80"/>
      <c r="B22" s="81"/>
      <c r="C22" s="81"/>
      <c r="D22" s="81"/>
      <c r="E22" s="81"/>
      <c r="F22" s="81"/>
      <c r="G22" s="82" t="s">
        <v>102</v>
      </c>
      <c r="H22" s="83"/>
      <c r="I22" s="84">
        <f>(((1+I8+I9+I10)*(1+I11)*(1+I12))/(1-I13))-1</f>
        <v>0.23995051882556107</v>
      </c>
    </row>
    <row r="23" spans="1:9" ht="15">
      <c r="A23" s="47"/>
      <c r="B23" s="54"/>
      <c r="C23" s="54"/>
      <c r="D23" s="54"/>
      <c r="E23" s="54"/>
      <c r="F23" s="54"/>
      <c r="G23" s="54"/>
      <c r="H23" s="54"/>
      <c r="I23" s="54"/>
    </row>
    <row r="24" spans="1:9" ht="15">
      <c r="A24" s="85" t="s">
        <v>103</v>
      </c>
      <c r="B24" s="47"/>
      <c r="C24" s="47"/>
      <c r="D24" s="47"/>
      <c r="E24" s="47"/>
      <c r="F24" s="47"/>
      <c r="G24" s="47"/>
      <c r="H24" s="47"/>
      <c r="I24" s="47"/>
    </row>
    <row r="25" spans="1:9" ht="19.5" customHeight="1">
      <c r="A25" s="110" t="s">
        <v>104</v>
      </c>
      <c r="B25" s="110"/>
      <c r="C25" s="110"/>
      <c r="D25" s="110"/>
      <c r="E25" s="110"/>
      <c r="F25" s="110"/>
      <c r="G25" s="110"/>
      <c r="H25" s="110"/>
      <c r="I25" s="110"/>
    </row>
    <row r="26" spans="1:9" ht="28.5" customHeight="1">
      <c r="A26" s="110" t="s">
        <v>105</v>
      </c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</row>
    <row r="28" spans="1:9" ht="26.25" customHeight="1">
      <c r="A28" s="110" t="s">
        <v>107</v>
      </c>
      <c r="B28" s="110"/>
      <c r="C28" s="110"/>
      <c r="D28" s="110"/>
      <c r="E28" s="110"/>
      <c r="F28" s="110"/>
      <c r="G28" s="110"/>
      <c r="H28" s="110"/>
      <c r="I28" s="110"/>
    </row>
    <row r="29" spans="1:9" ht="43.5" customHeight="1">
      <c r="A29" s="110" t="s">
        <v>108</v>
      </c>
      <c r="B29" s="110"/>
      <c r="C29" s="110"/>
      <c r="D29" s="110"/>
      <c r="E29" s="110"/>
      <c r="F29" s="110"/>
      <c r="G29" s="110"/>
      <c r="H29" s="110"/>
      <c r="I29" s="110"/>
    </row>
    <row r="30" spans="2:9" ht="15"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5">
      <c r="B32" s="86"/>
      <c r="C32" s="86"/>
      <c r="D32" s="86"/>
      <c r="E32" s="86"/>
      <c r="F32" s="86"/>
      <c r="G32" s="86"/>
      <c r="H32" s="86"/>
      <c r="I32" s="86"/>
    </row>
    <row r="33" spans="2:9" ht="15">
      <c r="B33" s="86"/>
      <c r="C33" s="86"/>
      <c r="D33" s="86"/>
      <c r="E33" s="86"/>
      <c r="F33" s="86"/>
      <c r="G33" s="86"/>
      <c r="H33" s="86"/>
      <c r="I33" s="86"/>
    </row>
    <row r="34" spans="2:9" ht="15">
      <c r="B34" s="86"/>
      <c r="C34" s="86"/>
      <c r="D34" s="86"/>
      <c r="E34" s="86"/>
      <c r="F34" s="86"/>
      <c r="G34" s="86"/>
      <c r="H34" s="86"/>
      <c r="I34" s="86"/>
    </row>
    <row r="35" spans="2:9" ht="15">
      <c r="B35" s="86"/>
      <c r="C35" s="86"/>
      <c r="D35" s="86"/>
      <c r="E35" s="86"/>
      <c r="F35" s="86"/>
      <c r="G35" s="86"/>
      <c r="H35" s="86"/>
      <c r="I35" s="86"/>
    </row>
    <row r="36" spans="2:9" ht="15">
      <c r="B36" s="86"/>
      <c r="C36" s="86"/>
      <c r="D36" s="86"/>
      <c r="E36" s="86"/>
      <c r="F36" s="86"/>
      <c r="G36" s="86"/>
      <c r="H36" s="86"/>
      <c r="I36" s="86"/>
    </row>
    <row r="37" spans="2:9" ht="15">
      <c r="B37" s="86"/>
      <c r="C37" s="86"/>
      <c r="D37" s="86"/>
      <c r="E37" s="86"/>
      <c r="F37" s="86"/>
      <c r="G37" s="86"/>
      <c r="H37" s="86"/>
      <c r="I37" s="86"/>
    </row>
  </sheetData>
  <mergeCells count="10">
    <mergeCell ref="A26:I26"/>
    <mergeCell ref="A27:I27"/>
    <mergeCell ref="A28:I28"/>
    <mergeCell ref="A29:I29"/>
    <mergeCell ref="A1:I1"/>
    <mergeCell ref="A2:I2"/>
    <mergeCell ref="A3:I3"/>
    <mergeCell ref="B4:C4"/>
    <mergeCell ref="B5:C5"/>
    <mergeCell ref="A25:I25"/>
  </mergeCells>
  <printOptions/>
  <pageMargins left="0.99" right="0.5118110236220472" top="1.535433070866142" bottom="0.7874015748031497" header="0.31496062992125984" footer="0.31496062992125984"/>
  <pageSetup horizontalDpi="600" verticalDpi="600" orientation="portrait" paperSize="9" r:id="rId3"/>
  <headerFooter scaleWithDoc="0" alignWithMargins="0">
    <oddHeader>&amp;C&amp;G&amp;R&amp;P</oddHeader>
    <oddFooter>&amp;C&amp;G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FCD0C-4C72-46D2-9417-44F90A0A2675}">
  <dimension ref="A1:I45"/>
  <sheetViews>
    <sheetView view="pageBreakPreview" zoomScaleSheetLayoutView="100" workbookViewId="0" topLeftCell="A13">
      <selection activeCell="I4" sqref="I4"/>
    </sheetView>
  </sheetViews>
  <sheetFormatPr defaultColWidth="9.140625" defaultRowHeight="15"/>
  <cols>
    <col min="2" max="2" width="48.7109375" style="0" customWidth="1"/>
    <col min="4" max="4" width="10.57421875" style="0" customWidth="1"/>
    <col min="5" max="6" width="10.140625" style="0" bestFit="1" customWidth="1"/>
    <col min="7" max="7" width="11.57421875" style="0" customWidth="1"/>
  </cols>
  <sheetData>
    <row r="1" spans="1:7" ht="36" customHeight="1">
      <c r="A1" s="93" t="s">
        <v>109</v>
      </c>
      <c r="B1" s="94"/>
      <c r="C1" s="94"/>
      <c r="D1" s="94"/>
      <c r="E1" s="94"/>
      <c r="F1" s="94"/>
      <c r="G1" s="95"/>
    </row>
    <row r="2" spans="1:7" ht="36" customHeight="1">
      <c r="A2" s="93" t="s">
        <v>113</v>
      </c>
      <c r="B2" s="94"/>
      <c r="C2" s="94"/>
      <c r="D2" s="94"/>
      <c r="E2" s="94"/>
      <c r="F2" s="94"/>
      <c r="G2" s="95"/>
    </row>
    <row r="3" spans="1:9" ht="18.75" customHeight="1">
      <c r="A3" s="96" t="s">
        <v>2</v>
      </c>
      <c r="B3" s="96" t="s">
        <v>3</v>
      </c>
      <c r="C3" s="96" t="s">
        <v>4</v>
      </c>
      <c r="D3" s="96" t="s">
        <v>5</v>
      </c>
      <c r="E3" s="100" t="s">
        <v>26</v>
      </c>
      <c r="F3" s="98" t="s">
        <v>27</v>
      </c>
      <c r="G3" s="100" t="s">
        <v>6</v>
      </c>
      <c r="I3">
        <v>1.24</v>
      </c>
    </row>
    <row r="4" spans="1:7" ht="18.75" customHeight="1">
      <c r="A4" s="97"/>
      <c r="B4" s="97"/>
      <c r="C4" s="97"/>
      <c r="D4" s="97"/>
      <c r="E4" s="101"/>
      <c r="F4" s="99"/>
      <c r="G4" s="101"/>
    </row>
    <row r="5" spans="1:7" ht="15.75">
      <c r="A5" s="1" t="s">
        <v>0</v>
      </c>
      <c r="B5" s="2" t="s">
        <v>28</v>
      </c>
      <c r="C5" s="8"/>
      <c r="D5" s="3"/>
      <c r="E5" s="3"/>
      <c r="F5" s="3"/>
      <c r="G5" s="3"/>
    </row>
    <row r="6" spans="1:7" ht="15.75">
      <c r="A6" s="1" t="s">
        <v>1</v>
      </c>
      <c r="B6" s="2" t="s">
        <v>29</v>
      </c>
      <c r="C6" s="8"/>
      <c r="D6" s="3"/>
      <c r="E6" s="3"/>
      <c r="F6" s="3"/>
      <c r="G6" s="3"/>
    </row>
    <row r="7" spans="1:7" ht="15.75">
      <c r="A7" s="5" t="s">
        <v>30</v>
      </c>
      <c r="B7" s="6" t="s">
        <v>31</v>
      </c>
      <c r="C7" s="8" t="s">
        <v>32</v>
      </c>
      <c r="D7" s="15">
        <v>12.6</v>
      </c>
      <c r="E7" s="15">
        <v>72.64</v>
      </c>
      <c r="F7" s="16">
        <f>SUM(E7*$I$3)</f>
        <v>90.0736</v>
      </c>
      <c r="G7" s="16">
        <f aca="true" t="shared" si="0" ref="G7:G9">SUM(D7*F7)</f>
        <v>1134.92736</v>
      </c>
    </row>
    <row r="8" spans="1:7" ht="15.75">
      <c r="A8" s="5" t="s">
        <v>33</v>
      </c>
      <c r="B8" s="6" t="s">
        <v>34</v>
      </c>
      <c r="C8" s="8" t="s">
        <v>32</v>
      </c>
      <c r="D8" s="15">
        <v>0.9</v>
      </c>
      <c r="E8" s="15">
        <v>811.12</v>
      </c>
      <c r="F8" s="16">
        <f aca="true" t="shared" si="1" ref="F8:F9">SUM(E8*$I$3)</f>
        <v>1005.7888</v>
      </c>
      <c r="G8" s="16">
        <f t="shared" si="0"/>
        <v>905.20992</v>
      </c>
    </row>
    <row r="9" spans="1:7" ht="15.75">
      <c r="A9" s="5" t="s">
        <v>35</v>
      </c>
      <c r="B9" s="3" t="s">
        <v>36</v>
      </c>
      <c r="C9" s="8" t="s">
        <v>32</v>
      </c>
      <c r="D9" s="14">
        <v>7.2</v>
      </c>
      <c r="E9" s="14">
        <v>834.08</v>
      </c>
      <c r="F9" s="16">
        <f t="shared" si="1"/>
        <v>1034.2592</v>
      </c>
      <c r="G9" s="16">
        <f t="shared" si="0"/>
        <v>7446.66624</v>
      </c>
    </row>
    <row r="10" spans="1:7" ht="15.75">
      <c r="A10" s="90" t="s">
        <v>9</v>
      </c>
      <c r="B10" s="91"/>
      <c r="C10" s="91"/>
      <c r="D10" s="91"/>
      <c r="E10" s="91"/>
      <c r="F10" s="92"/>
      <c r="G10" s="17">
        <f>SUM(G7:G9)</f>
        <v>9486.80352</v>
      </c>
    </row>
    <row r="11" spans="1:7" ht="15.75">
      <c r="A11" s="1" t="s">
        <v>38</v>
      </c>
      <c r="B11" s="2" t="s">
        <v>39</v>
      </c>
      <c r="C11" s="8"/>
      <c r="D11" s="3"/>
      <c r="E11" s="3"/>
      <c r="F11" s="3"/>
      <c r="G11" s="3"/>
    </row>
    <row r="12" spans="1:7" ht="31.5">
      <c r="A12" s="9" t="s">
        <v>40</v>
      </c>
      <c r="B12" s="18" t="s">
        <v>114</v>
      </c>
      <c r="C12" s="8" t="s">
        <v>37</v>
      </c>
      <c r="D12" s="15">
        <v>9</v>
      </c>
      <c r="E12" s="7">
        <v>483.23</v>
      </c>
      <c r="F12" s="16">
        <f aca="true" t="shared" si="2" ref="F12">SUM(E12*$I$3)</f>
        <v>599.2052</v>
      </c>
      <c r="G12" s="16">
        <f aca="true" t="shared" si="3" ref="G12">SUM(D12*F12)</f>
        <v>5392.8468</v>
      </c>
    </row>
    <row r="13" spans="1:7" ht="15.75">
      <c r="A13" s="90" t="s">
        <v>42</v>
      </c>
      <c r="B13" s="91"/>
      <c r="C13" s="91"/>
      <c r="D13" s="91"/>
      <c r="E13" s="91"/>
      <c r="F13" s="92"/>
      <c r="G13" s="17">
        <f>SUM(G12:G12)</f>
        <v>5392.8468</v>
      </c>
    </row>
    <row r="14" spans="1:7" ht="15.75">
      <c r="A14" s="1" t="s">
        <v>43</v>
      </c>
      <c r="B14" s="2" t="s">
        <v>44</v>
      </c>
      <c r="C14" s="8"/>
      <c r="D14" s="3"/>
      <c r="E14" s="3"/>
      <c r="F14" s="3"/>
      <c r="G14" s="3"/>
    </row>
    <row r="15" spans="1:7" ht="15.75">
      <c r="A15" s="1" t="s">
        <v>45</v>
      </c>
      <c r="B15" s="3" t="s">
        <v>46</v>
      </c>
      <c r="C15" s="8" t="s">
        <v>37</v>
      </c>
      <c r="D15" s="3">
        <v>17.36</v>
      </c>
      <c r="E15" s="3">
        <v>24.61</v>
      </c>
      <c r="F15" s="16">
        <f aca="true" t="shared" si="4" ref="F15:F16">SUM(E15*$I$3)</f>
        <v>30.516399999999997</v>
      </c>
      <c r="G15" s="16">
        <f aca="true" t="shared" si="5" ref="G15:G16">SUM(D15*F15)</f>
        <v>529.7647039999999</v>
      </c>
    </row>
    <row r="16" spans="1:7" ht="15.75">
      <c r="A16" s="1" t="s">
        <v>47</v>
      </c>
      <c r="B16" s="3" t="s">
        <v>48</v>
      </c>
      <c r="C16" s="8" t="s">
        <v>37</v>
      </c>
      <c r="D16" s="3">
        <v>15.93</v>
      </c>
      <c r="E16" s="3">
        <v>39.9</v>
      </c>
      <c r="F16" s="16">
        <f t="shared" si="4"/>
        <v>49.476</v>
      </c>
      <c r="G16" s="16">
        <f t="shared" si="5"/>
        <v>788.1526799999999</v>
      </c>
    </row>
    <row r="17" spans="1:7" ht="15.75">
      <c r="A17" s="90" t="s">
        <v>49</v>
      </c>
      <c r="B17" s="91"/>
      <c r="C17" s="91"/>
      <c r="D17" s="91"/>
      <c r="E17" s="91"/>
      <c r="F17" s="92"/>
      <c r="G17" s="17">
        <f>SUM(G15:G16)</f>
        <v>1317.9173839999999</v>
      </c>
    </row>
    <row r="18" spans="1:7" ht="15.75">
      <c r="A18" s="1" t="s">
        <v>50</v>
      </c>
      <c r="B18" s="2" t="s">
        <v>51</v>
      </c>
      <c r="C18" s="8"/>
      <c r="D18" s="3"/>
      <c r="E18" s="3"/>
      <c r="F18" s="3"/>
      <c r="G18" s="3"/>
    </row>
    <row r="19" spans="1:7" ht="15.75">
      <c r="A19" s="5" t="s">
        <v>52</v>
      </c>
      <c r="B19" s="6" t="s">
        <v>53</v>
      </c>
      <c r="C19" s="8" t="s">
        <v>54</v>
      </c>
      <c r="D19" s="15">
        <v>1</v>
      </c>
      <c r="E19" s="15">
        <v>250.97</v>
      </c>
      <c r="F19" s="16">
        <f aca="true" t="shared" si="6" ref="F19:F20">SUM(E19*$I$3)</f>
        <v>311.2028</v>
      </c>
      <c r="G19" s="16">
        <f aca="true" t="shared" si="7" ref="G19:G20">SUM(D19*F19)</f>
        <v>311.2028</v>
      </c>
    </row>
    <row r="20" spans="1:7" ht="15.75">
      <c r="A20" s="5" t="s">
        <v>55</v>
      </c>
      <c r="B20" s="3" t="s">
        <v>56</v>
      </c>
      <c r="C20" s="8" t="s">
        <v>19</v>
      </c>
      <c r="D20" s="14">
        <v>1</v>
      </c>
      <c r="E20" s="14">
        <v>426.24</v>
      </c>
      <c r="F20" s="16">
        <f t="shared" si="6"/>
        <v>528.5376</v>
      </c>
      <c r="G20" s="16">
        <f t="shared" si="7"/>
        <v>528.5376</v>
      </c>
    </row>
    <row r="21" spans="1:7" ht="15.75">
      <c r="A21" s="90" t="s">
        <v>57</v>
      </c>
      <c r="B21" s="91"/>
      <c r="C21" s="91"/>
      <c r="D21" s="91"/>
      <c r="E21" s="91"/>
      <c r="F21" s="92"/>
      <c r="G21" s="17">
        <f>SUM(G19:G20)</f>
        <v>839.7404</v>
      </c>
    </row>
    <row r="22" spans="1:7" ht="15.75">
      <c r="A22" s="1" t="s">
        <v>58</v>
      </c>
      <c r="B22" s="2" t="s">
        <v>59</v>
      </c>
      <c r="C22" s="8"/>
      <c r="D22" s="3"/>
      <c r="E22" s="3"/>
      <c r="F22" s="3"/>
      <c r="G22" s="3"/>
    </row>
    <row r="23" spans="1:7" ht="15.75">
      <c r="A23" s="5" t="s">
        <v>60</v>
      </c>
      <c r="B23" s="6" t="s">
        <v>115</v>
      </c>
      <c r="C23" s="8" t="s">
        <v>62</v>
      </c>
      <c r="D23" s="15">
        <v>1</v>
      </c>
      <c r="E23" s="15">
        <v>14581.22</v>
      </c>
      <c r="F23" s="16">
        <f aca="true" t="shared" si="8" ref="F23:F26">SUM(E23*$I$3)</f>
        <v>18080.712799999998</v>
      </c>
      <c r="G23" s="16">
        <f aca="true" t="shared" si="9" ref="G23:G26">SUM(D23*F23)</f>
        <v>18080.712799999998</v>
      </c>
    </row>
    <row r="24" spans="1:7" ht="15.75">
      <c r="A24" s="5" t="s">
        <v>63</v>
      </c>
      <c r="B24" s="6" t="s">
        <v>64</v>
      </c>
      <c r="C24" s="8" t="s">
        <v>19</v>
      </c>
      <c r="D24" s="15">
        <v>1</v>
      </c>
      <c r="E24" s="15">
        <v>3571.81</v>
      </c>
      <c r="F24" s="16">
        <f t="shared" si="8"/>
        <v>4429.0444</v>
      </c>
      <c r="G24" s="16">
        <f t="shared" si="9"/>
        <v>4429.0444</v>
      </c>
    </row>
    <row r="25" spans="1:7" ht="15.75">
      <c r="A25" s="5" t="s">
        <v>65</v>
      </c>
      <c r="B25" s="6" t="s">
        <v>66</v>
      </c>
      <c r="C25" s="8" t="s">
        <v>19</v>
      </c>
      <c r="D25" s="15">
        <v>1</v>
      </c>
      <c r="E25" s="15">
        <v>7696.87</v>
      </c>
      <c r="F25" s="16">
        <f t="shared" si="8"/>
        <v>9544.1188</v>
      </c>
      <c r="G25" s="16">
        <f t="shared" si="9"/>
        <v>9544.1188</v>
      </c>
    </row>
    <row r="26" spans="1:7" ht="31.5">
      <c r="A26" s="5" t="s">
        <v>67</v>
      </c>
      <c r="B26" s="18" t="s">
        <v>68</v>
      </c>
      <c r="C26" s="19" t="s">
        <v>62</v>
      </c>
      <c r="D26" s="20">
        <v>300</v>
      </c>
      <c r="E26" s="20">
        <v>44.14</v>
      </c>
      <c r="F26" s="16">
        <f t="shared" si="8"/>
        <v>54.7336</v>
      </c>
      <c r="G26" s="16">
        <f t="shared" si="9"/>
        <v>16420.08</v>
      </c>
    </row>
    <row r="27" spans="1:7" ht="15.75">
      <c r="A27" s="90" t="s">
        <v>69</v>
      </c>
      <c r="B27" s="91"/>
      <c r="C27" s="91"/>
      <c r="D27" s="91"/>
      <c r="E27" s="91"/>
      <c r="F27" s="92"/>
      <c r="G27" s="17">
        <f>SUM(G23:G26)</f>
        <v>48473.956</v>
      </c>
    </row>
    <row r="28" spans="1:7" ht="15.75">
      <c r="A28" s="9"/>
      <c r="B28" s="10"/>
      <c r="C28" s="8"/>
      <c r="D28" s="7"/>
      <c r="E28" s="7"/>
      <c r="F28" s="7"/>
      <c r="G28" s="7"/>
    </row>
    <row r="29" spans="1:7" ht="15.75">
      <c r="A29" s="5"/>
      <c r="B29" s="6"/>
      <c r="C29" s="8"/>
      <c r="D29" s="15"/>
      <c r="E29" s="15"/>
      <c r="F29" s="16"/>
      <c r="G29" s="16"/>
    </row>
    <row r="30" spans="1:7" ht="15.75">
      <c r="A30" s="5"/>
      <c r="B30" s="3"/>
      <c r="C30" s="8"/>
      <c r="D30" s="15"/>
      <c r="E30" s="14"/>
      <c r="F30" s="16"/>
      <c r="G30" s="16"/>
    </row>
    <row r="31" spans="1:7" ht="15.75">
      <c r="A31" s="5"/>
      <c r="B31" s="3"/>
      <c r="C31" s="8"/>
      <c r="D31" s="15"/>
      <c r="E31" s="14"/>
      <c r="F31" s="16"/>
      <c r="G31" s="16"/>
    </row>
    <row r="32" spans="1:7" ht="15.75">
      <c r="A32" s="1"/>
      <c r="B32" s="2"/>
      <c r="C32" s="8"/>
      <c r="D32" s="3"/>
      <c r="E32" s="3"/>
      <c r="F32" s="3"/>
      <c r="G32" s="3"/>
    </row>
    <row r="33" spans="1:7" ht="15.75">
      <c r="A33" s="5"/>
      <c r="B33" s="6"/>
      <c r="C33" s="8"/>
      <c r="D33" s="15"/>
      <c r="E33" s="15"/>
      <c r="F33" s="16"/>
      <c r="G33" s="16"/>
    </row>
    <row r="34" spans="1:7" ht="15.75">
      <c r="A34" s="5"/>
      <c r="B34" s="3"/>
      <c r="C34" s="8"/>
      <c r="D34" s="15"/>
      <c r="E34" s="14"/>
      <c r="F34" s="16"/>
      <c r="G34" s="16"/>
    </row>
    <row r="35" spans="1:7" ht="15.75">
      <c r="A35" s="5"/>
      <c r="B35" s="3"/>
      <c r="C35" s="8"/>
      <c r="D35" s="15"/>
      <c r="E35" s="14"/>
      <c r="F35" s="16"/>
      <c r="G35" s="16"/>
    </row>
    <row r="36" spans="1:7" ht="15.75">
      <c r="A36" s="4"/>
      <c r="B36" s="3"/>
      <c r="C36" s="8"/>
      <c r="D36" s="3"/>
      <c r="E36" s="3"/>
      <c r="F36" s="3"/>
      <c r="G36" s="3"/>
    </row>
    <row r="37" spans="1:7" ht="15.75">
      <c r="A37" s="4"/>
      <c r="B37" s="3"/>
      <c r="C37" s="8"/>
      <c r="D37" s="3"/>
      <c r="E37" s="3"/>
      <c r="F37" s="3"/>
      <c r="G37" s="3"/>
    </row>
    <row r="38" spans="1:7" ht="15.75">
      <c r="A38" s="4"/>
      <c r="B38" s="3"/>
      <c r="C38" s="8"/>
      <c r="D38" s="3"/>
      <c r="E38" s="3"/>
      <c r="F38" s="3"/>
      <c r="G38" s="3"/>
    </row>
    <row r="39" spans="1:7" ht="15.75">
      <c r="A39" s="4"/>
      <c r="B39" s="3"/>
      <c r="C39" s="8"/>
      <c r="D39" s="3"/>
      <c r="E39" s="3"/>
      <c r="F39" s="3"/>
      <c r="G39" s="3"/>
    </row>
    <row r="40" spans="1:7" ht="15.75">
      <c r="A40" s="4"/>
      <c r="B40" s="3"/>
      <c r="C40" s="8"/>
      <c r="D40" s="3"/>
      <c r="E40" s="3"/>
      <c r="F40" s="3"/>
      <c r="G40" s="3"/>
    </row>
    <row r="41" spans="1:7" ht="15.75">
      <c r="A41" s="4"/>
      <c r="B41" s="3"/>
      <c r="C41" s="8"/>
      <c r="D41" s="3"/>
      <c r="E41" s="3"/>
      <c r="F41" s="3"/>
      <c r="G41" s="3"/>
    </row>
    <row r="42" spans="1:7" ht="15.75">
      <c r="A42" s="4"/>
      <c r="B42" s="3"/>
      <c r="C42" s="8"/>
      <c r="D42" s="3"/>
      <c r="E42" s="3"/>
      <c r="F42" s="3"/>
      <c r="G42" s="3"/>
    </row>
    <row r="43" spans="1:7" ht="15.75">
      <c r="A43" s="4"/>
      <c r="B43" s="3"/>
      <c r="C43" s="8"/>
      <c r="D43" s="3"/>
      <c r="E43" s="3"/>
      <c r="F43" s="3"/>
      <c r="G43" s="3"/>
    </row>
    <row r="44" spans="1:7" ht="15.75">
      <c r="A44" s="4"/>
      <c r="B44" s="3"/>
      <c r="C44" s="8"/>
      <c r="D44" s="3"/>
      <c r="E44" s="3"/>
      <c r="F44" s="3"/>
      <c r="G44" s="3"/>
    </row>
    <row r="45" spans="1:7" ht="15.75">
      <c r="A45" s="4"/>
      <c r="B45" s="11" t="s">
        <v>7</v>
      </c>
      <c r="C45" s="8"/>
      <c r="D45" s="3"/>
      <c r="E45" s="3"/>
      <c r="F45" s="13" t="s">
        <v>8</v>
      </c>
      <c r="G45" s="9">
        <f>SUM(G10,G13,G17,G21,G27)</f>
        <v>65511.264104</v>
      </c>
    </row>
  </sheetData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10:F10"/>
    <mergeCell ref="A13:F13"/>
    <mergeCell ref="A17:F17"/>
    <mergeCell ref="A21:F21"/>
    <mergeCell ref="A27:F27"/>
  </mergeCells>
  <printOptions/>
  <pageMargins left="0.984251968503937" right="0.5118110236220472" top="1.8110236220472442" bottom="0.7874015748031497" header="0.5118110236220472" footer="0.31496062992125984"/>
  <pageSetup horizontalDpi="600" verticalDpi="600" orientation="portrait" paperSize="9" scale="78" r:id="rId2"/>
  <headerFooter>
    <oddHeader>&amp;C&amp;G&amp;R&amp;P</oddHeader>
    <oddFooter>&amp;C&amp;G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6E24-BCDD-46C3-9FB6-044BFFDE48A6}">
  <dimension ref="A1:K27"/>
  <sheetViews>
    <sheetView workbookViewId="0" topLeftCell="A1">
      <selection activeCell="G33" sqref="G33"/>
    </sheetView>
  </sheetViews>
  <sheetFormatPr defaultColWidth="9.140625" defaultRowHeight="15"/>
  <cols>
    <col min="2" max="2" width="49.57421875" style="0" customWidth="1"/>
    <col min="3" max="3" width="13.57421875" style="0" customWidth="1"/>
    <col min="11" max="11" width="10.140625" style="0" bestFit="1" customWidth="1"/>
  </cols>
  <sheetData>
    <row r="1" spans="1:9" ht="20.25" customHeight="1" thickBot="1">
      <c r="A1" s="107" t="s">
        <v>70</v>
      </c>
      <c r="B1" s="108"/>
      <c r="C1" s="108"/>
      <c r="D1" s="108"/>
      <c r="E1" s="108"/>
      <c r="F1" s="108"/>
      <c r="G1" s="108"/>
      <c r="H1" s="108"/>
      <c r="I1" s="109"/>
    </row>
    <row r="2" spans="1:9" ht="15">
      <c r="A2" s="21" t="s">
        <v>2</v>
      </c>
      <c r="B2" s="22" t="s">
        <v>71</v>
      </c>
      <c r="C2" s="22" t="s">
        <v>72</v>
      </c>
      <c r="D2" s="22" t="s">
        <v>73</v>
      </c>
      <c r="E2" s="22" t="s">
        <v>74</v>
      </c>
      <c r="F2" s="22" t="s">
        <v>75</v>
      </c>
      <c r="G2" s="22" t="s">
        <v>76</v>
      </c>
      <c r="H2" s="22" t="s">
        <v>77</v>
      </c>
      <c r="I2" s="23" t="s">
        <v>78</v>
      </c>
    </row>
    <row r="3" spans="1:9" ht="15.75" thickBot="1">
      <c r="A3" s="106" t="str">
        <f>'[5]ORÇ'!A5</f>
        <v>01.</v>
      </c>
      <c r="B3" s="104" t="str">
        <f>'[5]ORÇ'!B5</f>
        <v>INFRA ESTRUTURA</v>
      </c>
      <c r="C3" s="104">
        <f>'[5]ORÇ'!G10</f>
        <v>9486.80352</v>
      </c>
      <c r="D3" s="24">
        <v>1</v>
      </c>
      <c r="E3" s="25"/>
      <c r="F3" s="25"/>
      <c r="G3" s="25"/>
      <c r="H3" s="25"/>
      <c r="I3" s="26"/>
    </row>
    <row r="4" spans="1:9" ht="15.75" thickTop="1">
      <c r="A4" s="103"/>
      <c r="B4" s="105"/>
      <c r="C4" s="105"/>
      <c r="D4" s="27">
        <f aca="true" t="shared" si="0" ref="D4:D12">SUM(C3*D3)</f>
        <v>9486.80352</v>
      </c>
      <c r="E4" s="27"/>
      <c r="F4" s="27"/>
      <c r="G4" s="27"/>
      <c r="H4" s="27"/>
      <c r="I4" s="28"/>
    </row>
    <row r="5" spans="1:9" ht="15.75" thickBot="1">
      <c r="A5" s="106" t="str">
        <f>'[5]ORÇ'!A11</f>
        <v>02.</v>
      </c>
      <c r="B5" s="104" t="str">
        <f>'[5]ORÇ'!B11</f>
        <v>SUPER ESTRUTURA</v>
      </c>
      <c r="C5" s="104">
        <f>'[5]ORÇ'!G13</f>
        <v>5392.8468</v>
      </c>
      <c r="D5" s="24">
        <v>0.3</v>
      </c>
      <c r="E5" s="24">
        <v>0.7</v>
      </c>
      <c r="F5" s="25"/>
      <c r="G5" s="25"/>
      <c r="H5" s="25"/>
      <c r="I5" s="26"/>
    </row>
    <row r="6" spans="1:9" ht="15.75" thickTop="1">
      <c r="A6" s="103"/>
      <c r="B6" s="105"/>
      <c r="C6" s="105"/>
      <c r="D6" s="27">
        <f t="shared" si="0"/>
        <v>1617.85404</v>
      </c>
      <c r="E6" s="27">
        <f aca="true" t="shared" si="1" ref="E6:E12">SUM(C5*E5)</f>
        <v>3774.99276</v>
      </c>
      <c r="F6" s="27"/>
      <c r="G6" s="27"/>
      <c r="H6" s="27"/>
      <c r="I6" s="28"/>
    </row>
    <row r="7" spans="1:9" ht="15.75" thickBot="1">
      <c r="A7" s="106" t="str">
        <f>'[5]ORÇ'!A14</f>
        <v>03.</v>
      </c>
      <c r="B7" s="104" t="str">
        <f>'[5]ORÇ'!B14</f>
        <v>PINTURA</v>
      </c>
      <c r="C7" s="104">
        <f>'[5]ORÇ'!G17</f>
        <v>1317.9173839999999</v>
      </c>
      <c r="D7" s="25"/>
      <c r="E7" s="25"/>
      <c r="F7" s="24">
        <v>1</v>
      </c>
      <c r="G7" s="25"/>
      <c r="H7" s="25"/>
      <c r="I7" s="26"/>
    </row>
    <row r="8" spans="1:9" ht="15.75" thickTop="1">
      <c r="A8" s="103"/>
      <c r="B8" s="105"/>
      <c r="C8" s="105"/>
      <c r="D8" s="27"/>
      <c r="E8" s="27"/>
      <c r="F8" s="27">
        <f>SUM(C7*F7)</f>
        <v>1317.9173839999999</v>
      </c>
      <c r="G8" s="27"/>
      <c r="H8" s="27"/>
      <c r="I8" s="28"/>
    </row>
    <row r="9" spans="1:9" ht="15.75" thickBot="1">
      <c r="A9" s="106" t="str">
        <f>'[5]ORÇ'!A18</f>
        <v>04.</v>
      </c>
      <c r="B9" s="104" t="str">
        <f>'[5]ORÇ'!B18</f>
        <v>INSTALAÇÕES ELÉTRICAS</v>
      </c>
      <c r="C9" s="104">
        <f>'[5]ORÇ'!G21</f>
        <v>839.7404</v>
      </c>
      <c r="D9" s="29"/>
      <c r="E9" s="24">
        <v>0.4</v>
      </c>
      <c r="F9" s="24">
        <v>0.6</v>
      </c>
      <c r="G9" s="25"/>
      <c r="H9" s="25"/>
      <c r="I9" s="26"/>
    </row>
    <row r="10" spans="1:9" ht="15.75" thickTop="1">
      <c r="A10" s="103"/>
      <c r="B10" s="105"/>
      <c r="C10" s="105"/>
      <c r="D10" s="27"/>
      <c r="E10" s="27">
        <f t="shared" si="1"/>
        <v>335.89616</v>
      </c>
      <c r="F10" s="27">
        <f>SUM(C9*F9)</f>
        <v>503.84424</v>
      </c>
      <c r="G10" s="27"/>
      <c r="H10" s="27"/>
      <c r="I10" s="28"/>
    </row>
    <row r="11" spans="1:9" ht="15.75" thickBot="1">
      <c r="A11" s="106" t="str">
        <f>'[5]ORÇ'!A22</f>
        <v>05.</v>
      </c>
      <c r="B11" s="104" t="str">
        <f>'[5]ORÇ'!B22</f>
        <v>OUTROS</v>
      </c>
      <c r="C11" s="104">
        <f>'[5]ORÇ'!G27</f>
        <v>48473.956</v>
      </c>
      <c r="D11" s="24">
        <v>0.2</v>
      </c>
      <c r="E11" s="24">
        <v>0.4</v>
      </c>
      <c r="F11" s="24">
        <v>0.4</v>
      </c>
      <c r="G11" s="25"/>
      <c r="H11" s="25"/>
      <c r="I11" s="26"/>
    </row>
    <row r="12" spans="1:9" ht="15.75" thickTop="1">
      <c r="A12" s="103"/>
      <c r="B12" s="105"/>
      <c r="C12" s="105"/>
      <c r="D12" s="27">
        <f t="shared" si="0"/>
        <v>9694.7912</v>
      </c>
      <c r="E12" s="27">
        <f t="shared" si="1"/>
        <v>19389.5824</v>
      </c>
      <c r="F12" s="27">
        <f>SUM(C11*F11)</f>
        <v>19389.5824</v>
      </c>
      <c r="G12" s="27"/>
      <c r="H12" s="27"/>
      <c r="I12" s="28"/>
    </row>
    <row r="13" spans="1:9" ht="15">
      <c r="A13" s="106"/>
      <c r="B13" s="104"/>
      <c r="C13" s="104"/>
      <c r="D13" s="25"/>
      <c r="E13" s="25"/>
      <c r="F13" s="25"/>
      <c r="G13" s="25"/>
      <c r="H13" s="25"/>
      <c r="I13" s="26"/>
    </row>
    <row r="14" spans="1:9" ht="15">
      <c r="A14" s="103"/>
      <c r="B14" s="105"/>
      <c r="C14" s="105"/>
      <c r="D14" s="27"/>
      <c r="E14" s="27"/>
      <c r="F14" s="27"/>
      <c r="G14" s="27"/>
      <c r="H14" s="27"/>
      <c r="I14" s="28"/>
    </row>
    <row r="15" spans="1:9" ht="15">
      <c r="A15" s="106"/>
      <c r="B15" s="104"/>
      <c r="C15" s="104"/>
      <c r="D15" s="25"/>
      <c r="E15" s="25"/>
      <c r="F15" s="25"/>
      <c r="G15" s="25"/>
      <c r="H15" s="25"/>
      <c r="I15" s="26"/>
    </row>
    <row r="16" spans="1:9" ht="15">
      <c r="A16" s="103"/>
      <c r="B16" s="105"/>
      <c r="C16" s="105"/>
      <c r="D16" s="27"/>
      <c r="E16" s="27"/>
      <c r="F16" s="27"/>
      <c r="G16" s="27"/>
      <c r="H16" s="27"/>
      <c r="I16" s="28"/>
    </row>
    <row r="17" spans="1:9" ht="15">
      <c r="A17" s="102"/>
      <c r="B17" s="104"/>
      <c r="C17" s="104"/>
      <c r="D17" s="25"/>
      <c r="E17" s="25"/>
      <c r="F17" s="25"/>
      <c r="G17" s="25"/>
      <c r="H17" s="25"/>
      <c r="I17" s="26"/>
    </row>
    <row r="18" spans="1:9" ht="15">
      <c r="A18" s="103"/>
      <c r="B18" s="105"/>
      <c r="C18" s="105"/>
      <c r="D18" s="27"/>
      <c r="E18" s="27"/>
      <c r="F18" s="27"/>
      <c r="G18" s="27"/>
      <c r="H18" s="27"/>
      <c r="I18" s="28"/>
    </row>
    <row r="19" spans="1:9" ht="15">
      <c r="A19" s="102"/>
      <c r="B19" s="104"/>
      <c r="C19" s="104"/>
      <c r="D19" s="25"/>
      <c r="E19" s="25"/>
      <c r="F19" s="25"/>
      <c r="G19" s="25"/>
      <c r="H19" s="25"/>
      <c r="I19" s="26"/>
    </row>
    <row r="20" spans="1:9" ht="15">
      <c r="A20" s="103"/>
      <c r="B20" s="105"/>
      <c r="C20" s="105"/>
      <c r="D20" s="27"/>
      <c r="E20" s="27"/>
      <c r="F20" s="27"/>
      <c r="G20" s="27"/>
      <c r="H20" s="27"/>
      <c r="I20" s="28"/>
    </row>
    <row r="21" spans="1:9" ht="15">
      <c r="A21" s="102"/>
      <c r="B21" s="104"/>
      <c r="C21" s="104"/>
      <c r="D21" s="25"/>
      <c r="E21" s="25"/>
      <c r="F21" s="25"/>
      <c r="G21" s="25"/>
      <c r="H21" s="25"/>
      <c r="I21" s="26"/>
    </row>
    <row r="22" spans="1:9" ht="15">
      <c r="A22" s="103"/>
      <c r="B22" s="105"/>
      <c r="C22" s="105"/>
      <c r="D22" s="27"/>
      <c r="E22" s="27"/>
      <c r="F22" s="27"/>
      <c r="G22" s="27"/>
      <c r="H22" s="27"/>
      <c r="I22" s="28"/>
    </row>
    <row r="23" spans="1:9" ht="15">
      <c r="A23" s="102"/>
      <c r="B23" s="104"/>
      <c r="C23" s="104"/>
      <c r="D23" s="25"/>
      <c r="E23" s="25"/>
      <c r="F23" s="25"/>
      <c r="G23" s="25"/>
      <c r="H23" s="25"/>
      <c r="I23" s="26"/>
    </row>
    <row r="24" spans="1:9" ht="15">
      <c r="A24" s="103"/>
      <c r="B24" s="105"/>
      <c r="C24" s="105"/>
      <c r="D24" s="27"/>
      <c r="E24" s="27"/>
      <c r="F24" s="27"/>
      <c r="G24" s="27"/>
      <c r="H24" s="27"/>
      <c r="I24" s="28"/>
    </row>
    <row r="25" spans="1:9" ht="15">
      <c r="A25" s="102"/>
      <c r="B25" s="104"/>
      <c r="C25" s="104"/>
      <c r="D25" s="25"/>
      <c r="E25" s="25"/>
      <c r="F25" s="25"/>
      <c r="G25" s="25"/>
      <c r="H25" s="25"/>
      <c r="I25" s="26"/>
    </row>
    <row r="26" spans="1:9" ht="15">
      <c r="A26" s="103"/>
      <c r="B26" s="105"/>
      <c r="C26" s="105"/>
      <c r="D26" s="27"/>
      <c r="E26" s="27"/>
      <c r="F26" s="27"/>
      <c r="G26" s="27"/>
      <c r="H26" s="27"/>
      <c r="I26" s="28"/>
    </row>
    <row r="27" spans="1:11" ht="15.75" thickBot="1">
      <c r="A27" s="30"/>
      <c r="B27" s="31" t="s">
        <v>79</v>
      </c>
      <c r="C27" s="32">
        <f>SUM(C3:C26)</f>
        <v>65511.264104</v>
      </c>
      <c r="D27" s="33">
        <f>SUM(D4,D6,D8,D10,D12,D14,D16,D18,D20,D22,D24,D26)</f>
        <v>20799.44876</v>
      </c>
      <c r="E27" s="33">
        <f>SUM(E4,E6,E8,E10,E12,E14,E16,E18,E20,E22,E24,E26)</f>
        <v>23500.47132</v>
      </c>
      <c r="F27" s="33">
        <f>SUM(F4,F6,F8,F10,F12,F14,F16,F18,F20,F22,F24,F26)</f>
        <v>21211.344023999998</v>
      </c>
      <c r="G27" s="33"/>
      <c r="H27" s="33"/>
      <c r="I27" s="34"/>
      <c r="K27" s="35"/>
    </row>
  </sheetData>
  <mergeCells count="37"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</mergeCells>
  <printOptions/>
  <pageMargins left="1.0236220472440944" right="0.5118110236220472" top="0.9055118110236221" bottom="0.35433070866141736" header="0.1968503937007874" footer="0.31496062992125984"/>
  <pageSetup horizontalDpi="600" verticalDpi="600" orientation="landscape" paperSize="9" r:id="rId2"/>
  <headerFooter>
    <oddHeader>&amp;C&amp;G&amp;R&amp;P</oddHeader>
    <oddFooter>&amp;C&amp;G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0A7F-C813-45C8-8D93-9135FBCABBAA}">
  <dimension ref="A1:I37"/>
  <sheetViews>
    <sheetView workbookViewId="0" topLeftCell="A1">
      <selection activeCell="I12" sqref="I12"/>
    </sheetView>
  </sheetViews>
  <sheetFormatPr defaultColWidth="9.140625" defaultRowHeight="15"/>
  <sheetData>
    <row r="1" spans="1:9" ht="44.25" customHeight="1" thickBot="1">
      <c r="A1" s="112" t="str">
        <f>'[5]ORÇ'!A1</f>
        <v>PLANILHA ORÇAMENTÁRIA DE MICRO SISTEMA DE ÁGUA COM DISTRIBUIÇÃO DE REDE E POÇO, ALTURA DE 8,00m</v>
      </c>
      <c r="B1" s="113"/>
      <c r="C1" s="113"/>
      <c r="D1" s="113"/>
      <c r="E1" s="113"/>
      <c r="F1" s="113"/>
      <c r="G1" s="113"/>
      <c r="H1" s="113"/>
      <c r="I1" s="114"/>
    </row>
    <row r="2" spans="1:9" ht="15.75" thickBot="1">
      <c r="A2" s="112" t="str">
        <f>'[2]Orçamento'!A2</f>
        <v>CONTRATANTE:  PREFEITURA MUNICIPAL DE OURÉM - PARÁ</v>
      </c>
      <c r="B2" s="113"/>
      <c r="C2" s="113"/>
      <c r="D2" s="113"/>
      <c r="E2" s="113"/>
      <c r="F2" s="113"/>
      <c r="G2" s="113"/>
      <c r="H2" s="113"/>
      <c r="I2" s="114"/>
    </row>
    <row r="3" spans="1:9" ht="30" customHeight="1">
      <c r="A3" s="112" t="str">
        <f>'[5]ORÇ'!A2</f>
        <v>LOCALIZADA NA VILA DO RIO GRANDE (FAVELA) - ZONA RURAL DO MUNICIPIO DE OURÉM DO PARÁ</v>
      </c>
      <c r="B3" s="113"/>
      <c r="C3" s="113"/>
      <c r="D3" s="113"/>
      <c r="E3" s="113"/>
      <c r="F3" s="113"/>
      <c r="G3" s="113"/>
      <c r="H3" s="113"/>
      <c r="I3" s="114"/>
    </row>
    <row r="4" spans="1:9" ht="15">
      <c r="A4" s="36" t="s">
        <v>80</v>
      </c>
      <c r="B4" s="115">
        <f>'[5]ORÇ'!G45</f>
        <v>65511.264104</v>
      </c>
      <c r="C4" s="115"/>
      <c r="D4" s="38"/>
      <c r="E4" s="39"/>
      <c r="F4" s="40"/>
      <c r="G4" s="37"/>
      <c r="H4" s="37"/>
      <c r="I4" s="41"/>
    </row>
    <row r="5" spans="1:9" ht="15">
      <c r="A5" s="87" t="s">
        <v>81</v>
      </c>
      <c r="B5" s="115" t="s">
        <v>82</v>
      </c>
      <c r="C5" s="115"/>
      <c r="D5" s="38"/>
      <c r="E5" s="38"/>
      <c r="F5" s="88"/>
      <c r="G5" s="89"/>
      <c r="H5" s="89"/>
      <c r="I5" s="41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5.75" thickBot="1">
      <c r="A7" s="48" t="s">
        <v>83</v>
      </c>
      <c r="B7" s="49" t="s">
        <v>84</v>
      </c>
      <c r="C7" s="50"/>
      <c r="D7" s="50"/>
      <c r="E7" s="50"/>
      <c r="F7" s="50"/>
      <c r="G7" s="50"/>
      <c r="H7" s="50"/>
      <c r="I7" s="51"/>
    </row>
    <row r="8" spans="1:9" ht="15.75" thickBot="1">
      <c r="A8" s="52">
        <v>1</v>
      </c>
      <c r="B8" s="53" t="s">
        <v>85</v>
      </c>
      <c r="C8" s="54"/>
      <c r="D8" s="54"/>
      <c r="E8" s="54"/>
      <c r="F8" s="54"/>
      <c r="G8" s="54"/>
      <c r="H8" s="55"/>
      <c r="I8" s="56">
        <v>0.028</v>
      </c>
    </row>
    <row r="9" spans="1:9" ht="15.75" thickBot="1">
      <c r="A9" s="52">
        <v>2</v>
      </c>
      <c r="B9" s="53" t="s">
        <v>86</v>
      </c>
      <c r="C9" s="54"/>
      <c r="D9" s="54"/>
      <c r="E9" s="54"/>
      <c r="F9" s="54"/>
      <c r="G9" s="54"/>
      <c r="H9" s="54"/>
      <c r="I9" s="56">
        <v>0.0064</v>
      </c>
    </row>
    <row r="10" spans="1:9" ht="15.75" thickBot="1">
      <c r="A10" s="52">
        <v>3</v>
      </c>
      <c r="B10" s="53" t="s">
        <v>87</v>
      </c>
      <c r="C10" s="54"/>
      <c r="D10" s="54"/>
      <c r="E10" s="54"/>
      <c r="F10" s="54"/>
      <c r="G10" s="54"/>
      <c r="H10" s="55"/>
      <c r="I10" s="57">
        <v>0.0064</v>
      </c>
    </row>
    <row r="11" spans="1:9" ht="15.75" thickBot="1">
      <c r="A11" s="52">
        <v>4</v>
      </c>
      <c r="B11" s="53" t="s">
        <v>88</v>
      </c>
      <c r="C11" s="54"/>
      <c r="D11" s="54"/>
      <c r="E11" s="54"/>
      <c r="F11" s="54"/>
      <c r="G11" s="54"/>
      <c r="H11" s="55"/>
      <c r="I11" s="56">
        <v>0.0065</v>
      </c>
    </row>
    <row r="12" spans="1:9" ht="15">
      <c r="A12" s="52">
        <v>5</v>
      </c>
      <c r="B12" s="53" t="s">
        <v>89</v>
      </c>
      <c r="C12" s="54"/>
      <c r="D12" s="54"/>
      <c r="E12" s="54"/>
      <c r="F12" s="54"/>
      <c r="G12" s="54"/>
      <c r="H12" s="55"/>
      <c r="I12" s="58">
        <v>0.028</v>
      </c>
    </row>
    <row r="13" spans="1:9" ht="15.75" thickBot="1">
      <c r="A13" s="59">
        <v>6</v>
      </c>
      <c r="B13" s="60" t="s">
        <v>90</v>
      </c>
      <c r="C13" s="61"/>
      <c r="D13" s="61"/>
      <c r="E13" s="61"/>
      <c r="F13" s="61"/>
      <c r="G13" s="61"/>
      <c r="H13" s="62"/>
      <c r="I13" s="63">
        <f>I20</f>
        <v>0.1315</v>
      </c>
    </row>
    <row r="14" spans="1:9" ht="15">
      <c r="A14" s="64"/>
      <c r="B14" s="54"/>
      <c r="C14" s="54"/>
      <c r="D14" s="54"/>
      <c r="E14" s="54"/>
      <c r="F14" s="54"/>
      <c r="G14" s="54"/>
      <c r="H14" s="54"/>
      <c r="I14" s="65"/>
    </row>
    <row r="15" spans="1:9" ht="15.75" thickBot="1">
      <c r="A15" s="66" t="s">
        <v>83</v>
      </c>
      <c r="B15" s="67" t="s">
        <v>91</v>
      </c>
      <c r="C15" s="54"/>
      <c r="D15" s="54"/>
      <c r="E15" s="54"/>
      <c r="F15" s="54"/>
      <c r="G15" s="54"/>
      <c r="H15" s="54"/>
      <c r="I15" s="65"/>
    </row>
    <row r="16" spans="1:9" ht="15">
      <c r="A16" s="68" t="s">
        <v>92</v>
      </c>
      <c r="B16" s="69" t="s">
        <v>93</v>
      </c>
      <c r="C16" s="70"/>
      <c r="D16" s="70"/>
      <c r="E16" s="70"/>
      <c r="F16" s="70"/>
      <c r="G16" s="70"/>
      <c r="H16" s="70"/>
      <c r="I16" s="71">
        <v>0.05</v>
      </c>
    </row>
    <row r="17" spans="1:9" ht="15">
      <c r="A17" s="52" t="s">
        <v>94</v>
      </c>
      <c r="B17" s="53" t="s">
        <v>95</v>
      </c>
      <c r="C17" s="54"/>
      <c r="D17" s="54"/>
      <c r="E17" s="54"/>
      <c r="F17" s="54"/>
      <c r="G17" s="54"/>
      <c r="H17" s="54"/>
      <c r="I17" s="72">
        <v>0.0065</v>
      </c>
    </row>
    <row r="18" spans="1:9" ht="15">
      <c r="A18" s="52" t="s">
        <v>96</v>
      </c>
      <c r="B18" s="53" t="s">
        <v>97</v>
      </c>
      <c r="C18" s="54"/>
      <c r="D18" s="54"/>
      <c r="E18" s="54"/>
      <c r="F18" s="54"/>
      <c r="G18" s="54"/>
      <c r="H18" s="54"/>
      <c r="I18" s="72">
        <v>0.03</v>
      </c>
    </row>
    <row r="19" spans="1:9" ht="15.75" thickBot="1">
      <c r="A19" s="59" t="s">
        <v>98</v>
      </c>
      <c r="B19" s="73" t="s">
        <v>99</v>
      </c>
      <c r="C19" s="61"/>
      <c r="D19" s="61"/>
      <c r="E19" s="61"/>
      <c r="F19" s="61"/>
      <c r="G19" s="61"/>
      <c r="H19" s="61"/>
      <c r="I19" s="74">
        <v>0.045</v>
      </c>
    </row>
    <row r="20" spans="1:9" ht="15.75" thickBot="1">
      <c r="A20" s="53"/>
      <c r="B20" s="54"/>
      <c r="C20" s="54"/>
      <c r="D20" s="54"/>
      <c r="E20" s="54"/>
      <c r="F20" s="70" t="s">
        <v>100</v>
      </c>
      <c r="G20" s="70"/>
      <c r="H20" s="75"/>
      <c r="I20" s="76">
        <f>SUM(I16:I19)</f>
        <v>0.1315</v>
      </c>
    </row>
    <row r="21" spans="1:9" ht="15.75" thickBot="1">
      <c r="A21" s="77" t="s">
        <v>101</v>
      </c>
      <c r="B21" s="78"/>
      <c r="C21" s="78"/>
      <c r="D21" s="78"/>
      <c r="E21" s="78"/>
      <c r="F21" s="78"/>
      <c r="G21" s="78"/>
      <c r="H21" s="78"/>
      <c r="I21" s="79"/>
    </row>
    <row r="22" spans="1:9" ht="32.25" customHeight="1" thickBot="1">
      <c r="A22" s="80"/>
      <c r="B22" s="81"/>
      <c r="C22" s="81"/>
      <c r="D22" s="81"/>
      <c r="E22" s="81"/>
      <c r="F22" s="81"/>
      <c r="G22" s="82" t="s">
        <v>102</v>
      </c>
      <c r="H22" s="83"/>
      <c r="I22" s="84">
        <f>(((1+I8+I9+I10)*(1+I11)*(1+I12))/(1-I13))-1</f>
        <v>0.23995051882556107</v>
      </c>
    </row>
    <row r="23" spans="1:9" ht="15">
      <c r="A23" s="47"/>
      <c r="B23" s="54"/>
      <c r="C23" s="54"/>
      <c r="D23" s="54"/>
      <c r="E23" s="54"/>
      <c r="F23" s="54"/>
      <c r="G23" s="54"/>
      <c r="H23" s="54"/>
      <c r="I23" s="54"/>
    </row>
    <row r="24" spans="1:9" ht="15">
      <c r="A24" s="85" t="s">
        <v>103</v>
      </c>
      <c r="B24" s="47"/>
      <c r="C24" s="47"/>
      <c r="D24" s="47"/>
      <c r="E24" s="47"/>
      <c r="F24" s="47"/>
      <c r="G24" s="47"/>
      <c r="H24" s="47"/>
      <c r="I24" s="47"/>
    </row>
    <row r="25" spans="1:9" ht="19.5" customHeight="1">
      <c r="A25" s="110" t="s">
        <v>104</v>
      </c>
      <c r="B25" s="110"/>
      <c r="C25" s="110"/>
      <c r="D25" s="110"/>
      <c r="E25" s="110"/>
      <c r="F25" s="110"/>
      <c r="G25" s="110"/>
      <c r="H25" s="110"/>
      <c r="I25" s="110"/>
    </row>
    <row r="26" spans="1:9" ht="28.5" customHeight="1">
      <c r="A26" s="110" t="s">
        <v>105</v>
      </c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</row>
    <row r="28" spans="1:9" ht="26.25" customHeight="1">
      <c r="A28" s="110" t="s">
        <v>107</v>
      </c>
      <c r="B28" s="110"/>
      <c r="C28" s="110"/>
      <c r="D28" s="110"/>
      <c r="E28" s="110"/>
      <c r="F28" s="110"/>
      <c r="G28" s="110"/>
      <c r="H28" s="110"/>
      <c r="I28" s="110"/>
    </row>
    <row r="29" spans="1:9" ht="43.5" customHeight="1">
      <c r="A29" s="110" t="s">
        <v>108</v>
      </c>
      <c r="B29" s="110"/>
      <c r="C29" s="110"/>
      <c r="D29" s="110"/>
      <c r="E29" s="110"/>
      <c r="F29" s="110"/>
      <c r="G29" s="110"/>
      <c r="H29" s="110"/>
      <c r="I29" s="110"/>
    </row>
    <row r="30" spans="2:9" ht="15"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5">
      <c r="B32" s="86"/>
      <c r="C32" s="86"/>
      <c r="D32" s="86"/>
      <c r="E32" s="86"/>
      <c r="F32" s="86"/>
      <c r="G32" s="86"/>
      <c r="H32" s="86"/>
      <c r="I32" s="86"/>
    </row>
    <row r="33" spans="2:9" ht="15">
      <c r="B33" s="86"/>
      <c r="C33" s="86"/>
      <c r="D33" s="86"/>
      <c r="E33" s="86"/>
      <c r="F33" s="86"/>
      <c r="G33" s="86"/>
      <c r="H33" s="86"/>
      <c r="I33" s="86"/>
    </row>
    <row r="34" spans="2:9" ht="15">
      <c r="B34" s="86"/>
      <c r="C34" s="86"/>
      <c r="D34" s="86"/>
      <c r="E34" s="86"/>
      <c r="F34" s="86"/>
      <c r="G34" s="86"/>
      <c r="H34" s="86"/>
      <c r="I34" s="86"/>
    </row>
    <row r="35" spans="2:9" ht="15">
      <c r="B35" s="86"/>
      <c r="C35" s="86"/>
      <c r="D35" s="86"/>
      <c r="E35" s="86"/>
      <c r="F35" s="86"/>
      <c r="G35" s="86"/>
      <c r="H35" s="86"/>
      <c r="I35" s="86"/>
    </row>
    <row r="36" spans="2:9" ht="15">
      <c r="B36" s="86"/>
      <c r="C36" s="86"/>
      <c r="D36" s="86"/>
      <c r="E36" s="86"/>
      <c r="F36" s="86"/>
      <c r="G36" s="86"/>
      <c r="H36" s="86"/>
      <c r="I36" s="86"/>
    </row>
    <row r="37" spans="2:9" ht="15">
      <c r="B37" s="86"/>
      <c r="C37" s="86"/>
      <c r="D37" s="86"/>
      <c r="E37" s="86"/>
      <c r="F37" s="86"/>
      <c r="G37" s="86"/>
      <c r="H37" s="86"/>
      <c r="I37" s="86"/>
    </row>
  </sheetData>
  <mergeCells count="10">
    <mergeCell ref="A26:I26"/>
    <mergeCell ref="A27:I27"/>
    <mergeCell ref="A28:I28"/>
    <mergeCell ref="A29:I29"/>
    <mergeCell ref="A1:I1"/>
    <mergeCell ref="A2:I2"/>
    <mergeCell ref="A3:I3"/>
    <mergeCell ref="B4:C4"/>
    <mergeCell ref="B5:C5"/>
    <mergeCell ref="A25:I25"/>
  </mergeCells>
  <printOptions/>
  <pageMargins left="0.99" right="0.5118110236220472" top="1.535433070866142" bottom="0.7874015748031497" header="0.31496062992125984" footer="0.31496062992125984"/>
  <pageSetup horizontalDpi="600" verticalDpi="600" orientation="portrait" paperSize="9" r:id="rId3"/>
  <headerFooter scaleWithDoc="0" alignWithMargins="0">
    <oddHeader>&amp;C&amp;G&amp;R&amp;P</oddHeader>
    <oddFooter>&amp;C&amp;G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F5B8-A3CC-482F-8058-D847DD9CA7AD}">
  <dimension ref="A1:I45"/>
  <sheetViews>
    <sheetView view="pageBreakPreview" zoomScaleSheetLayoutView="100" workbookViewId="0" topLeftCell="A1">
      <selection activeCell="L11" sqref="L11"/>
    </sheetView>
  </sheetViews>
  <sheetFormatPr defaultColWidth="9.140625" defaultRowHeight="15"/>
  <cols>
    <col min="2" max="2" width="48.7109375" style="0" customWidth="1"/>
    <col min="4" max="4" width="10.57421875" style="0" customWidth="1"/>
    <col min="5" max="6" width="10.140625" style="0" bestFit="1" customWidth="1"/>
    <col min="7" max="7" width="11.57421875" style="0" customWidth="1"/>
  </cols>
  <sheetData>
    <row r="1" spans="1:7" ht="36" customHeight="1">
      <c r="A1" s="93" t="s">
        <v>122</v>
      </c>
      <c r="B1" s="94"/>
      <c r="C1" s="94"/>
      <c r="D1" s="94"/>
      <c r="E1" s="94"/>
      <c r="F1" s="94"/>
      <c r="G1" s="95"/>
    </row>
    <row r="2" spans="1:7" ht="36" customHeight="1">
      <c r="A2" s="93" t="s">
        <v>116</v>
      </c>
      <c r="B2" s="94"/>
      <c r="C2" s="94"/>
      <c r="D2" s="94"/>
      <c r="E2" s="94"/>
      <c r="F2" s="94"/>
      <c r="G2" s="95"/>
    </row>
    <row r="3" spans="1:9" ht="18.75" customHeight="1">
      <c r="A3" s="96" t="s">
        <v>2</v>
      </c>
      <c r="B3" s="96" t="s">
        <v>3</v>
      </c>
      <c r="C3" s="96" t="s">
        <v>4</v>
      </c>
      <c r="D3" s="96" t="s">
        <v>5</v>
      </c>
      <c r="E3" s="100" t="s">
        <v>26</v>
      </c>
      <c r="F3" s="98" t="s">
        <v>27</v>
      </c>
      <c r="G3" s="100" t="s">
        <v>6</v>
      </c>
      <c r="I3">
        <v>1.24</v>
      </c>
    </row>
    <row r="4" spans="1:7" ht="18.75" customHeight="1">
      <c r="A4" s="97"/>
      <c r="B4" s="97"/>
      <c r="C4" s="97"/>
      <c r="D4" s="97"/>
      <c r="E4" s="101"/>
      <c r="F4" s="99"/>
      <c r="G4" s="101"/>
    </row>
    <row r="5" spans="1:7" ht="15.75">
      <c r="A5" s="1" t="s">
        <v>0</v>
      </c>
      <c r="B5" s="2" t="s">
        <v>28</v>
      </c>
      <c r="C5" s="8"/>
      <c r="D5" s="3"/>
      <c r="E5" s="3"/>
      <c r="F5" s="3"/>
      <c r="G5" s="3"/>
    </row>
    <row r="6" spans="1:7" ht="15.75">
      <c r="A6" s="1" t="s">
        <v>1</v>
      </c>
      <c r="B6" s="2" t="s">
        <v>29</v>
      </c>
      <c r="C6" s="8"/>
      <c r="D6" s="3"/>
      <c r="E6" s="3"/>
      <c r="F6" s="3"/>
      <c r="G6" s="3"/>
    </row>
    <row r="7" spans="1:7" ht="15.75">
      <c r="A7" s="5" t="s">
        <v>30</v>
      </c>
      <c r="B7" s="6" t="s">
        <v>31</v>
      </c>
      <c r="C7" s="8" t="s">
        <v>32</v>
      </c>
      <c r="D7" s="15">
        <v>6.91</v>
      </c>
      <c r="E7" s="15">
        <v>72.64</v>
      </c>
      <c r="F7" s="16">
        <f>SUM(E7*$I$3)</f>
        <v>90.0736</v>
      </c>
      <c r="G7" s="16">
        <f aca="true" t="shared" si="0" ref="G7:G9">SUM(D7*F7)</f>
        <v>622.408576</v>
      </c>
    </row>
    <row r="8" spans="1:7" ht="15.75">
      <c r="A8" s="5" t="s">
        <v>33</v>
      </c>
      <c r="B8" s="6" t="s">
        <v>34</v>
      </c>
      <c r="C8" s="8" t="s">
        <v>32</v>
      </c>
      <c r="D8" s="15">
        <v>0.58</v>
      </c>
      <c r="E8" s="15">
        <v>811.12</v>
      </c>
      <c r="F8" s="16">
        <f aca="true" t="shared" si="1" ref="F8:F9">SUM(E8*$I$3)</f>
        <v>1005.7888</v>
      </c>
      <c r="G8" s="16">
        <f t="shared" si="0"/>
        <v>583.357504</v>
      </c>
    </row>
    <row r="9" spans="1:7" ht="15.75">
      <c r="A9" s="5" t="s">
        <v>35</v>
      </c>
      <c r="B9" s="3" t="s">
        <v>36</v>
      </c>
      <c r="C9" s="8" t="s">
        <v>37</v>
      </c>
      <c r="D9" s="14">
        <v>6.91</v>
      </c>
      <c r="E9" s="14">
        <v>834.08</v>
      </c>
      <c r="F9" s="16">
        <f t="shared" si="1"/>
        <v>1034.2592</v>
      </c>
      <c r="G9" s="16">
        <f t="shared" si="0"/>
        <v>7146.731072</v>
      </c>
    </row>
    <row r="10" spans="1:7" ht="15.75">
      <c r="A10" s="90" t="s">
        <v>9</v>
      </c>
      <c r="B10" s="91"/>
      <c r="C10" s="91"/>
      <c r="D10" s="91"/>
      <c r="E10" s="91"/>
      <c r="F10" s="92"/>
      <c r="G10" s="17">
        <f>SUM(G7:G9)</f>
        <v>8352.497152</v>
      </c>
    </row>
    <row r="11" spans="1:7" ht="15.75">
      <c r="A11" s="1" t="s">
        <v>38</v>
      </c>
      <c r="B11" s="2" t="s">
        <v>39</v>
      </c>
      <c r="C11" s="8"/>
      <c r="D11" s="3"/>
      <c r="E11" s="3"/>
      <c r="F11" s="3"/>
      <c r="G11" s="3"/>
    </row>
    <row r="12" spans="1:7" ht="15.75">
      <c r="A12" s="1" t="s">
        <v>40</v>
      </c>
      <c r="B12" s="3" t="s">
        <v>41</v>
      </c>
      <c r="C12" s="8" t="s">
        <v>32</v>
      </c>
      <c r="D12" s="3">
        <v>3.5</v>
      </c>
      <c r="E12" s="3">
        <v>846.31</v>
      </c>
      <c r="F12" s="16">
        <f aca="true" t="shared" si="2" ref="F12">SUM(E12*$I$3)</f>
        <v>1049.4243999999999</v>
      </c>
      <c r="G12" s="16">
        <f aca="true" t="shared" si="3" ref="G12">SUM(D12*F12)</f>
        <v>3672.9853999999996</v>
      </c>
    </row>
    <row r="13" spans="1:7" ht="15.75">
      <c r="A13" s="90" t="s">
        <v>42</v>
      </c>
      <c r="B13" s="91"/>
      <c r="C13" s="91"/>
      <c r="D13" s="91"/>
      <c r="E13" s="91"/>
      <c r="F13" s="92"/>
      <c r="G13" s="17">
        <f>SUM(G12:G12)</f>
        <v>3672.9853999999996</v>
      </c>
    </row>
    <row r="14" spans="1:7" ht="15.75">
      <c r="A14" s="1" t="s">
        <v>43</v>
      </c>
      <c r="B14" s="2" t="s">
        <v>44</v>
      </c>
      <c r="C14" s="8"/>
      <c r="D14" s="3"/>
      <c r="E14" s="3"/>
      <c r="F14" s="3"/>
      <c r="G14" s="3"/>
    </row>
    <row r="15" spans="1:7" ht="15.75">
      <c r="A15" s="1" t="s">
        <v>45</v>
      </c>
      <c r="B15" s="3" t="s">
        <v>46</v>
      </c>
      <c r="C15" s="8" t="s">
        <v>37</v>
      </c>
      <c r="D15" s="3">
        <v>44.65</v>
      </c>
      <c r="E15" s="3">
        <v>24.61</v>
      </c>
      <c r="F15" s="16">
        <f aca="true" t="shared" si="4" ref="F15:F16">SUM(E15*$I$3)</f>
        <v>30.516399999999997</v>
      </c>
      <c r="G15" s="16">
        <f aca="true" t="shared" si="5" ref="G15:G16">SUM(D15*F15)</f>
        <v>1362.5572599999998</v>
      </c>
    </row>
    <row r="16" spans="1:7" ht="15.75">
      <c r="A16" s="1" t="s">
        <v>47</v>
      </c>
      <c r="B16" s="3" t="s">
        <v>48</v>
      </c>
      <c r="C16" s="8" t="s">
        <v>37</v>
      </c>
      <c r="D16" s="3">
        <v>15.93</v>
      </c>
      <c r="E16" s="3">
        <v>39.9</v>
      </c>
      <c r="F16" s="16">
        <f t="shared" si="4"/>
        <v>49.476</v>
      </c>
      <c r="G16" s="16">
        <f t="shared" si="5"/>
        <v>788.1526799999999</v>
      </c>
    </row>
    <row r="17" spans="1:7" ht="15.75">
      <c r="A17" s="90" t="s">
        <v>49</v>
      </c>
      <c r="B17" s="91"/>
      <c r="C17" s="91"/>
      <c r="D17" s="91"/>
      <c r="E17" s="91"/>
      <c r="F17" s="92"/>
      <c r="G17" s="17">
        <f>SUM(G15:G16)</f>
        <v>2150.7099399999997</v>
      </c>
    </row>
    <row r="18" spans="1:7" ht="15.75">
      <c r="A18" s="1" t="s">
        <v>50</v>
      </c>
      <c r="B18" s="2" t="s">
        <v>51</v>
      </c>
      <c r="C18" s="8"/>
      <c r="D18" s="3"/>
      <c r="E18" s="3"/>
      <c r="F18" s="3"/>
      <c r="G18" s="3"/>
    </row>
    <row r="19" spans="1:7" ht="15.75">
      <c r="A19" s="5" t="s">
        <v>52</v>
      </c>
      <c r="B19" s="6" t="s">
        <v>53</v>
      </c>
      <c r="C19" s="8" t="s">
        <v>54</v>
      </c>
      <c r="D19" s="15">
        <v>1</v>
      </c>
      <c r="E19" s="15">
        <v>250.97</v>
      </c>
      <c r="F19" s="16">
        <f aca="true" t="shared" si="6" ref="F19:F20">SUM(E19*$I$3)</f>
        <v>311.2028</v>
      </c>
      <c r="G19" s="16">
        <f aca="true" t="shared" si="7" ref="G19:G20">SUM(D19*F19)</f>
        <v>311.2028</v>
      </c>
    </row>
    <row r="20" spans="1:7" ht="15.75">
      <c r="A20" s="5" t="s">
        <v>55</v>
      </c>
      <c r="B20" s="3" t="s">
        <v>56</v>
      </c>
      <c r="C20" s="8" t="s">
        <v>19</v>
      </c>
      <c r="D20" s="14">
        <v>1</v>
      </c>
      <c r="E20" s="14">
        <v>426.24</v>
      </c>
      <c r="F20" s="16">
        <f t="shared" si="6"/>
        <v>528.5376</v>
      </c>
      <c r="G20" s="16">
        <f t="shared" si="7"/>
        <v>528.5376</v>
      </c>
    </row>
    <row r="21" spans="1:7" ht="15.75">
      <c r="A21" s="90" t="s">
        <v>57</v>
      </c>
      <c r="B21" s="91"/>
      <c r="C21" s="91"/>
      <c r="D21" s="91"/>
      <c r="E21" s="91"/>
      <c r="F21" s="92"/>
      <c r="G21" s="17">
        <f>SUM(G19:G20)</f>
        <v>839.7404</v>
      </c>
    </row>
    <row r="22" spans="1:7" ht="15.75">
      <c r="A22" s="1" t="s">
        <v>58</v>
      </c>
      <c r="B22" s="2" t="s">
        <v>59</v>
      </c>
      <c r="C22" s="8"/>
      <c r="D22" s="3"/>
      <c r="E22" s="3"/>
      <c r="F22" s="3"/>
      <c r="G22" s="3"/>
    </row>
    <row r="23" spans="1:7" ht="15.75">
      <c r="A23" s="5" t="s">
        <v>60</v>
      </c>
      <c r="B23" s="6" t="s">
        <v>121</v>
      </c>
      <c r="C23" s="8" t="s">
        <v>62</v>
      </c>
      <c r="D23" s="15">
        <v>1</v>
      </c>
      <c r="E23" s="15">
        <v>15036.88</v>
      </c>
      <c r="F23" s="16">
        <f aca="true" t="shared" si="8" ref="F23:F26">SUM(E23*$I$3)</f>
        <v>18645.7312</v>
      </c>
      <c r="G23" s="16">
        <f aca="true" t="shared" si="9" ref="G23:G26">SUM(D23*F23)</f>
        <v>18645.7312</v>
      </c>
    </row>
    <row r="24" spans="1:7" ht="15.75">
      <c r="A24" s="5" t="s">
        <v>63</v>
      </c>
      <c r="B24" s="6" t="s">
        <v>64</v>
      </c>
      <c r="C24" s="8" t="s">
        <v>19</v>
      </c>
      <c r="D24" s="15">
        <v>1</v>
      </c>
      <c r="E24" s="15">
        <v>3571.81</v>
      </c>
      <c r="F24" s="16">
        <f t="shared" si="8"/>
        <v>4429.0444</v>
      </c>
      <c r="G24" s="16">
        <f t="shared" si="9"/>
        <v>4429.0444</v>
      </c>
    </row>
    <row r="25" spans="1:7" ht="15.75">
      <c r="A25" s="5" t="s">
        <v>65</v>
      </c>
      <c r="B25" s="6" t="s">
        <v>66</v>
      </c>
      <c r="C25" s="8" t="s">
        <v>19</v>
      </c>
      <c r="D25" s="15">
        <v>1</v>
      </c>
      <c r="E25" s="15">
        <v>7696.87</v>
      </c>
      <c r="F25" s="16">
        <f t="shared" si="8"/>
        <v>9544.1188</v>
      </c>
      <c r="G25" s="16">
        <f t="shared" si="9"/>
        <v>9544.1188</v>
      </c>
    </row>
    <row r="26" spans="1:7" ht="31.5">
      <c r="A26" s="5" t="s">
        <v>67</v>
      </c>
      <c r="B26" s="18" t="s">
        <v>68</v>
      </c>
      <c r="C26" s="19" t="s">
        <v>62</v>
      </c>
      <c r="D26" s="20">
        <v>300</v>
      </c>
      <c r="E26" s="20">
        <v>44.14</v>
      </c>
      <c r="F26" s="16">
        <f t="shared" si="8"/>
        <v>54.7336</v>
      </c>
      <c r="G26" s="16">
        <f t="shared" si="9"/>
        <v>16420.08</v>
      </c>
    </row>
    <row r="27" spans="1:7" ht="15.75">
      <c r="A27" s="90" t="s">
        <v>69</v>
      </c>
      <c r="B27" s="91"/>
      <c r="C27" s="91"/>
      <c r="D27" s="91"/>
      <c r="E27" s="91"/>
      <c r="F27" s="92"/>
      <c r="G27" s="17">
        <f>SUM(G23:G26)</f>
        <v>49038.9744</v>
      </c>
    </row>
    <row r="28" spans="1:7" ht="15.75">
      <c r="A28" s="1" t="s">
        <v>117</v>
      </c>
      <c r="B28" s="10" t="s">
        <v>118</v>
      </c>
      <c r="C28" s="8"/>
      <c r="D28" s="7"/>
      <c r="E28" s="7"/>
      <c r="F28" s="7"/>
      <c r="G28" s="7"/>
    </row>
    <row r="29" spans="1:7" ht="15.75">
      <c r="A29" s="5" t="s">
        <v>119</v>
      </c>
      <c r="B29" s="6" t="s">
        <v>120</v>
      </c>
      <c r="C29" s="8" t="s">
        <v>37</v>
      </c>
      <c r="D29" s="15">
        <v>320</v>
      </c>
      <c r="E29" s="15">
        <v>7.26</v>
      </c>
      <c r="F29" s="16">
        <f aca="true" t="shared" si="10" ref="F29">SUM(E29*$I$3)</f>
        <v>9.0024</v>
      </c>
      <c r="G29" s="16">
        <f aca="true" t="shared" si="11" ref="G29">SUM(D29*F29)</f>
        <v>2880.768</v>
      </c>
    </row>
    <row r="30" spans="1:7" ht="15.75">
      <c r="A30" s="5"/>
      <c r="B30" s="3"/>
      <c r="C30" s="8"/>
      <c r="D30" s="15"/>
      <c r="E30" s="14"/>
      <c r="F30" s="16"/>
      <c r="G30" s="16"/>
    </row>
    <row r="31" spans="1:7" ht="15.75">
      <c r="A31" s="5"/>
      <c r="B31" s="3"/>
      <c r="C31" s="8"/>
      <c r="D31" s="15"/>
      <c r="E31" s="14"/>
      <c r="F31" s="16"/>
      <c r="G31" s="16"/>
    </row>
    <row r="32" spans="1:7" ht="15.75">
      <c r="A32" s="1"/>
      <c r="B32" s="2"/>
      <c r="C32" s="8"/>
      <c r="D32" s="3"/>
      <c r="E32" s="3"/>
      <c r="F32" s="3"/>
      <c r="G32" s="3"/>
    </row>
    <row r="33" spans="1:7" ht="15.75">
      <c r="A33" s="5"/>
      <c r="B33" s="6"/>
      <c r="C33" s="8"/>
      <c r="D33" s="15"/>
      <c r="E33" s="15"/>
      <c r="F33" s="16"/>
      <c r="G33" s="16"/>
    </row>
    <row r="34" spans="1:7" ht="15.75">
      <c r="A34" s="5"/>
      <c r="B34" s="3"/>
      <c r="C34" s="8"/>
      <c r="D34" s="15"/>
      <c r="E34" s="14"/>
      <c r="F34" s="16"/>
      <c r="G34" s="16"/>
    </row>
    <row r="35" spans="1:7" ht="15.75">
      <c r="A35" s="5"/>
      <c r="B35" s="3"/>
      <c r="C35" s="8"/>
      <c r="D35" s="15"/>
      <c r="E35" s="14"/>
      <c r="F35" s="16"/>
      <c r="G35" s="16"/>
    </row>
    <row r="36" spans="1:7" ht="15.75">
      <c r="A36" s="4"/>
      <c r="B36" s="3"/>
      <c r="C36" s="8"/>
      <c r="D36" s="3"/>
      <c r="E36" s="3"/>
      <c r="F36" s="3"/>
      <c r="G36" s="3"/>
    </row>
    <row r="37" spans="1:7" ht="15.75">
      <c r="A37" s="4"/>
      <c r="B37" s="3"/>
      <c r="C37" s="8"/>
      <c r="D37" s="3"/>
      <c r="E37" s="3"/>
      <c r="F37" s="3"/>
      <c r="G37" s="3"/>
    </row>
    <row r="38" spans="1:7" ht="15.75">
      <c r="A38" s="4"/>
      <c r="B38" s="3"/>
      <c r="C38" s="8"/>
      <c r="D38" s="3"/>
      <c r="E38" s="3"/>
      <c r="F38" s="3"/>
      <c r="G38" s="3"/>
    </row>
    <row r="39" spans="1:7" ht="15.75">
      <c r="A39" s="4"/>
      <c r="B39" s="3"/>
      <c r="C39" s="8"/>
      <c r="D39" s="3"/>
      <c r="E39" s="3"/>
      <c r="F39" s="3"/>
      <c r="G39" s="3"/>
    </row>
    <row r="40" spans="1:7" ht="15.75">
      <c r="A40" s="4"/>
      <c r="B40" s="3"/>
      <c r="C40" s="8"/>
      <c r="D40" s="3"/>
      <c r="E40" s="3"/>
      <c r="F40" s="3"/>
      <c r="G40" s="3"/>
    </row>
    <row r="41" spans="1:7" ht="15.75">
      <c r="A41" s="4"/>
      <c r="B41" s="3"/>
      <c r="C41" s="8"/>
      <c r="D41" s="3"/>
      <c r="E41" s="3"/>
      <c r="F41" s="3"/>
      <c r="G41" s="3"/>
    </row>
    <row r="42" spans="1:7" ht="15.75">
      <c r="A42" s="4"/>
      <c r="B42" s="3"/>
      <c r="C42" s="8"/>
      <c r="D42" s="3"/>
      <c r="E42" s="3"/>
      <c r="F42" s="3"/>
      <c r="G42" s="3"/>
    </row>
    <row r="43" spans="1:7" ht="15.75">
      <c r="A43" s="4"/>
      <c r="B43" s="3"/>
      <c r="C43" s="8"/>
      <c r="D43" s="3"/>
      <c r="E43" s="3"/>
      <c r="F43" s="3"/>
      <c r="G43" s="3"/>
    </row>
    <row r="44" spans="1:7" ht="15.75">
      <c r="A44" s="4"/>
      <c r="B44" s="3"/>
      <c r="C44" s="8"/>
      <c r="D44" s="3"/>
      <c r="E44" s="3"/>
      <c r="F44" s="3"/>
      <c r="G44" s="3"/>
    </row>
    <row r="45" spans="1:7" ht="15.75">
      <c r="A45" s="4"/>
      <c r="B45" s="11" t="s">
        <v>7</v>
      </c>
      <c r="C45" s="8"/>
      <c r="D45" s="3"/>
      <c r="E45" s="3"/>
      <c r="F45" s="13" t="s">
        <v>8</v>
      </c>
      <c r="G45" s="9">
        <f>SUM(G10,G13,G17,G21,G27,G29)</f>
        <v>66935.675292</v>
      </c>
    </row>
  </sheetData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10:F10"/>
    <mergeCell ref="A13:F13"/>
    <mergeCell ref="A17:F17"/>
    <mergeCell ref="A21:F21"/>
    <mergeCell ref="A27:F27"/>
  </mergeCells>
  <printOptions/>
  <pageMargins left="0.984251968503937" right="0.5118110236220472" top="1.8110236220472442" bottom="0.7874015748031497" header="0.5118110236220472" footer="0.31496062992125984"/>
  <pageSetup horizontalDpi="600" verticalDpi="600" orientation="portrait" paperSize="9" scale="78" r:id="rId2"/>
  <headerFooter>
    <oddHeader>&amp;C&amp;G&amp;R&amp;P</oddHeader>
    <oddFooter>&amp;C&amp;G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12FB-D1E2-4E5D-8E94-5CC2A837CAEB}">
  <dimension ref="A1:K27"/>
  <sheetViews>
    <sheetView workbookViewId="0" topLeftCell="A1">
      <selection activeCell="G33" sqref="G33"/>
    </sheetView>
  </sheetViews>
  <sheetFormatPr defaultColWidth="9.140625" defaultRowHeight="15"/>
  <cols>
    <col min="2" max="2" width="49.57421875" style="0" customWidth="1"/>
    <col min="3" max="3" width="13.57421875" style="0" customWidth="1"/>
    <col min="11" max="11" width="10.140625" style="0" bestFit="1" customWidth="1"/>
  </cols>
  <sheetData>
    <row r="1" spans="1:9" ht="20.25" customHeight="1" thickBot="1">
      <c r="A1" s="107" t="s">
        <v>70</v>
      </c>
      <c r="B1" s="108"/>
      <c r="C1" s="108"/>
      <c r="D1" s="108"/>
      <c r="E1" s="108"/>
      <c r="F1" s="108"/>
      <c r="G1" s="108"/>
      <c r="H1" s="108"/>
      <c r="I1" s="109"/>
    </row>
    <row r="2" spans="1:9" ht="15">
      <c r="A2" s="21" t="s">
        <v>2</v>
      </c>
      <c r="B2" s="22" t="s">
        <v>71</v>
      </c>
      <c r="C2" s="22" t="s">
        <v>72</v>
      </c>
      <c r="D2" s="22" t="s">
        <v>73</v>
      </c>
      <c r="E2" s="22" t="s">
        <v>74</v>
      </c>
      <c r="F2" s="22" t="s">
        <v>75</v>
      </c>
      <c r="G2" s="22" t="s">
        <v>76</v>
      </c>
      <c r="H2" s="22" t="s">
        <v>77</v>
      </c>
      <c r="I2" s="23" t="s">
        <v>78</v>
      </c>
    </row>
    <row r="3" spans="1:9" ht="15.75" thickBot="1">
      <c r="A3" s="106" t="str">
        <f>'[5]ORÇ'!A5</f>
        <v>01.</v>
      </c>
      <c r="B3" s="104" t="str">
        <f>'[5]ORÇ'!B5</f>
        <v>INFRA ESTRUTURA</v>
      </c>
      <c r="C3" s="104">
        <f>'[5]ORÇ'!G10</f>
        <v>9486.80352</v>
      </c>
      <c r="D3" s="24">
        <v>1</v>
      </c>
      <c r="E3" s="25"/>
      <c r="F3" s="25"/>
      <c r="G3" s="25"/>
      <c r="H3" s="25"/>
      <c r="I3" s="26"/>
    </row>
    <row r="4" spans="1:9" ht="15.75" thickTop="1">
      <c r="A4" s="103"/>
      <c r="B4" s="105"/>
      <c r="C4" s="105"/>
      <c r="D4" s="27">
        <f aca="true" t="shared" si="0" ref="D4:D12">SUM(C3*D3)</f>
        <v>9486.80352</v>
      </c>
      <c r="E4" s="27"/>
      <c r="F4" s="27"/>
      <c r="G4" s="27"/>
      <c r="H4" s="27"/>
      <c r="I4" s="28"/>
    </row>
    <row r="5" spans="1:9" ht="15.75" thickBot="1">
      <c r="A5" s="106" t="str">
        <f>'[5]ORÇ'!A11</f>
        <v>02.</v>
      </c>
      <c r="B5" s="104" t="str">
        <f>'[5]ORÇ'!B11</f>
        <v>SUPER ESTRUTURA</v>
      </c>
      <c r="C5" s="104">
        <f>'[5]ORÇ'!G13</f>
        <v>5392.8468</v>
      </c>
      <c r="D5" s="24">
        <v>0.3</v>
      </c>
      <c r="E5" s="24">
        <v>0.7</v>
      </c>
      <c r="F5" s="25"/>
      <c r="G5" s="25"/>
      <c r="H5" s="25"/>
      <c r="I5" s="26"/>
    </row>
    <row r="6" spans="1:9" ht="15.75" thickTop="1">
      <c r="A6" s="103"/>
      <c r="B6" s="105"/>
      <c r="C6" s="105"/>
      <c r="D6" s="27">
        <f t="shared" si="0"/>
        <v>1617.85404</v>
      </c>
      <c r="E6" s="27">
        <f aca="true" t="shared" si="1" ref="E6:E12">SUM(C5*E5)</f>
        <v>3774.99276</v>
      </c>
      <c r="F6" s="27"/>
      <c r="G6" s="27"/>
      <c r="H6" s="27"/>
      <c r="I6" s="28"/>
    </row>
    <row r="7" spans="1:9" ht="15.75" thickBot="1">
      <c r="A7" s="106" t="str">
        <f>'[5]ORÇ'!A14</f>
        <v>03.</v>
      </c>
      <c r="B7" s="104" t="str">
        <f>'[5]ORÇ'!B14</f>
        <v>PINTURA</v>
      </c>
      <c r="C7" s="104">
        <f>'[5]ORÇ'!G17</f>
        <v>1317.9173839999999</v>
      </c>
      <c r="D7" s="25"/>
      <c r="E7" s="25"/>
      <c r="F7" s="24">
        <v>1</v>
      </c>
      <c r="G7" s="25"/>
      <c r="H7" s="25"/>
      <c r="I7" s="26"/>
    </row>
    <row r="8" spans="1:9" ht="15.75" thickTop="1">
      <c r="A8" s="103"/>
      <c r="B8" s="105"/>
      <c r="C8" s="105"/>
      <c r="D8" s="27"/>
      <c r="E8" s="27"/>
      <c r="F8" s="27">
        <f>SUM(C7*F7)</f>
        <v>1317.9173839999999</v>
      </c>
      <c r="G8" s="27"/>
      <c r="H8" s="27"/>
      <c r="I8" s="28"/>
    </row>
    <row r="9" spans="1:9" ht="15.75" thickBot="1">
      <c r="A9" s="106" t="str">
        <f>'[5]ORÇ'!A18</f>
        <v>04.</v>
      </c>
      <c r="B9" s="104" t="str">
        <f>'[5]ORÇ'!B18</f>
        <v>INSTALAÇÕES ELÉTRICAS</v>
      </c>
      <c r="C9" s="104">
        <f>'[5]ORÇ'!G21</f>
        <v>839.7404</v>
      </c>
      <c r="D9" s="29"/>
      <c r="E9" s="24">
        <v>0.4</v>
      </c>
      <c r="F9" s="24">
        <v>0.6</v>
      </c>
      <c r="G9" s="25"/>
      <c r="H9" s="25"/>
      <c r="I9" s="26"/>
    </row>
    <row r="10" spans="1:9" ht="15.75" thickTop="1">
      <c r="A10" s="103"/>
      <c r="B10" s="105"/>
      <c r="C10" s="105"/>
      <c r="D10" s="27"/>
      <c r="E10" s="27">
        <f t="shared" si="1"/>
        <v>335.89616</v>
      </c>
      <c r="F10" s="27">
        <f>SUM(C9*F9)</f>
        <v>503.84424</v>
      </c>
      <c r="G10" s="27"/>
      <c r="H10" s="27"/>
      <c r="I10" s="28"/>
    </row>
    <row r="11" spans="1:9" ht="15.75" thickBot="1">
      <c r="A11" s="106" t="str">
        <f>'[5]ORÇ'!A22</f>
        <v>05.</v>
      </c>
      <c r="B11" s="104" t="str">
        <f>'[5]ORÇ'!B22</f>
        <v>OUTROS</v>
      </c>
      <c r="C11" s="104">
        <f>'[5]ORÇ'!G27</f>
        <v>48473.956</v>
      </c>
      <c r="D11" s="24">
        <v>0.2</v>
      </c>
      <c r="E11" s="24">
        <v>0.4</v>
      </c>
      <c r="F11" s="24">
        <v>0.4</v>
      </c>
      <c r="G11" s="25"/>
      <c r="H11" s="25"/>
      <c r="I11" s="26"/>
    </row>
    <row r="12" spans="1:9" ht="15.75" thickTop="1">
      <c r="A12" s="103"/>
      <c r="B12" s="105"/>
      <c r="C12" s="105"/>
      <c r="D12" s="27">
        <f t="shared" si="0"/>
        <v>9694.7912</v>
      </c>
      <c r="E12" s="27">
        <f t="shared" si="1"/>
        <v>19389.5824</v>
      </c>
      <c r="F12" s="27">
        <f>SUM(C11*F11)</f>
        <v>19389.5824</v>
      </c>
      <c r="G12" s="27"/>
      <c r="H12" s="27"/>
      <c r="I12" s="28"/>
    </row>
    <row r="13" spans="1:9" ht="15">
      <c r="A13" s="106"/>
      <c r="B13" s="104"/>
      <c r="C13" s="104"/>
      <c r="D13" s="25"/>
      <c r="E13" s="25"/>
      <c r="F13" s="25"/>
      <c r="G13" s="25"/>
      <c r="H13" s="25"/>
      <c r="I13" s="26"/>
    </row>
    <row r="14" spans="1:9" ht="15">
      <c r="A14" s="103"/>
      <c r="B14" s="105"/>
      <c r="C14" s="105"/>
      <c r="D14" s="27"/>
      <c r="E14" s="27"/>
      <c r="F14" s="27"/>
      <c r="G14" s="27"/>
      <c r="H14" s="27"/>
      <c r="I14" s="28"/>
    </row>
    <row r="15" spans="1:9" ht="15">
      <c r="A15" s="106"/>
      <c r="B15" s="104"/>
      <c r="C15" s="104"/>
      <c r="D15" s="25"/>
      <c r="E15" s="25"/>
      <c r="F15" s="25"/>
      <c r="G15" s="25"/>
      <c r="H15" s="25"/>
      <c r="I15" s="26"/>
    </row>
    <row r="16" spans="1:9" ht="15">
      <c r="A16" s="103"/>
      <c r="B16" s="105"/>
      <c r="C16" s="105"/>
      <c r="D16" s="27"/>
      <c r="E16" s="27"/>
      <c r="F16" s="27"/>
      <c r="G16" s="27"/>
      <c r="H16" s="27"/>
      <c r="I16" s="28"/>
    </row>
    <row r="17" spans="1:9" ht="15">
      <c r="A17" s="102"/>
      <c r="B17" s="104"/>
      <c r="C17" s="104"/>
      <c r="D17" s="25"/>
      <c r="E17" s="25"/>
      <c r="F17" s="25"/>
      <c r="G17" s="25"/>
      <c r="H17" s="25"/>
      <c r="I17" s="26"/>
    </row>
    <row r="18" spans="1:9" ht="15">
      <c r="A18" s="103"/>
      <c r="B18" s="105"/>
      <c r="C18" s="105"/>
      <c r="D18" s="27"/>
      <c r="E18" s="27"/>
      <c r="F18" s="27"/>
      <c r="G18" s="27"/>
      <c r="H18" s="27"/>
      <c r="I18" s="28"/>
    </row>
    <row r="19" spans="1:9" ht="15">
      <c r="A19" s="102"/>
      <c r="B19" s="104"/>
      <c r="C19" s="104"/>
      <c r="D19" s="25"/>
      <c r="E19" s="25"/>
      <c r="F19" s="25"/>
      <c r="G19" s="25"/>
      <c r="H19" s="25"/>
      <c r="I19" s="26"/>
    </row>
    <row r="20" spans="1:9" ht="15">
      <c r="A20" s="103"/>
      <c r="B20" s="105"/>
      <c r="C20" s="105"/>
      <c r="D20" s="27"/>
      <c r="E20" s="27"/>
      <c r="F20" s="27"/>
      <c r="G20" s="27"/>
      <c r="H20" s="27"/>
      <c r="I20" s="28"/>
    </row>
    <row r="21" spans="1:9" ht="15">
      <c r="A21" s="102"/>
      <c r="B21" s="104"/>
      <c r="C21" s="104"/>
      <c r="D21" s="25"/>
      <c r="E21" s="25"/>
      <c r="F21" s="25"/>
      <c r="G21" s="25"/>
      <c r="H21" s="25"/>
      <c r="I21" s="26"/>
    </row>
    <row r="22" spans="1:9" ht="15">
      <c r="A22" s="103"/>
      <c r="B22" s="105"/>
      <c r="C22" s="105"/>
      <c r="D22" s="27"/>
      <c r="E22" s="27"/>
      <c r="F22" s="27"/>
      <c r="G22" s="27"/>
      <c r="H22" s="27"/>
      <c r="I22" s="28"/>
    </row>
    <row r="23" spans="1:9" ht="15">
      <c r="A23" s="102"/>
      <c r="B23" s="104"/>
      <c r="C23" s="104"/>
      <c r="D23" s="25"/>
      <c r="E23" s="25"/>
      <c r="F23" s="25"/>
      <c r="G23" s="25"/>
      <c r="H23" s="25"/>
      <c r="I23" s="26"/>
    </row>
    <row r="24" spans="1:9" ht="15">
      <c r="A24" s="103"/>
      <c r="B24" s="105"/>
      <c r="C24" s="105"/>
      <c r="D24" s="27"/>
      <c r="E24" s="27"/>
      <c r="F24" s="27"/>
      <c r="G24" s="27"/>
      <c r="H24" s="27"/>
      <c r="I24" s="28"/>
    </row>
    <row r="25" spans="1:9" ht="15">
      <c r="A25" s="102"/>
      <c r="B25" s="104"/>
      <c r="C25" s="104"/>
      <c r="D25" s="25"/>
      <c r="E25" s="25"/>
      <c r="F25" s="25"/>
      <c r="G25" s="25"/>
      <c r="H25" s="25"/>
      <c r="I25" s="26"/>
    </row>
    <row r="26" spans="1:9" ht="15">
      <c r="A26" s="103"/>
      <c r="B26" s="105"/>
      <c r="C26" s="105"/>
      <c r="D26" s="27"/>
      <c r="E26" s="27"/>
      <c r="F26" s="27"/>
      <c r="G26" s="27"/>
      <c r="H26" s="27"/>
      <c r="I26" s="28"/>
    </row>
    <row r="27" spans="1:11" ht="15.75" thickBot="1">
      <c r="A27" s="30"/>
      <c r="B27" s="31" t="s">
        <v>79</v>
      </c>
      <c r="C27" s="32">
        <f>SUM(C3:C26)</f>
        <v>65511.264104</v>
      </c>
      <c r="D27" s="33">
        <f>SUM(D4,D6,D8,D10,D12,D14,D16,D18,D20,D22,D24,D26)</f>
        <v>20799.44876</v>
      </c>
      <c r="E27" s="33">
        <f>SUM(E4,E6,E8,E10,E12,E14,E16,E18,E20,E22,E24,E26)</f>
        <v>23500.47132</v>
      </c>
      <c r="F27" s="33">
        <f>SUM(F4,F6,F8,F10,F12,F14,F16,F18,F20,F22,F24,F26)</f>
        <v>21211.344023999998</v>
      </c>
      <c r="G27" s="33"/>
      <c r="H27" s="33"/>
      <c r="I27" s="34"/>
      <c r="K27" s="35"/>
    </row>
  </sheetData>
  <mergeCells count="37"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</mergeCells>
  <printOptions/>
  <pageMargins left="1.0236220472440944" right="0.5118110236220472" top="0.9055118110236221" bottom="0.35433070866141736" header="0.1968503937007874" footer="0.31496062992125984"/>
  <pageSetup horizontalDpi="600" verticalDpi="600" orientation="landscape" paperSize="9" r:id="rId2"/>
  <headerFooter>
    <oddHeader>&amp;C&amp;G&amp;R&amp;P</oddHeader>
    <oddFooter>&amp;C&amp;G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8257-950A-4F40-A717-7F19346A9E9C}">
  <dimension ref="A1:I37"/>
  <sheetViews>
    <sheetView workbookViewId="0" topLeftCell="A1">
      <selection activeCell="R13" sqref="R13"/>
    </sheetView>
  </sheetViews>
  <sheetFormatPr defaultColWidth="9.140625" defaultRowHeight="15"/>
  <sheetData>
    <row r="1" spans="1:9" ht="44.25" customHeight="1" thickBot="1">
      <c r="A1" s="112" t="str">
        <f>'ORÇ (6)'!A1:G1</f>
        <v>PLANILHA ORÇAMENTÁRIA DE MICRO SISTEMA DE ÁGUA COM DISTRIBUIÇÃO DE REDE E POÇO, ALTURA DE 6,00m</v>
      </c>
      <c r="B1" s="113"/>
      <c r="C1" s="113"/>
      <c r="D1" s="113"/>
      <c r="E1" s="113"/>
      <c r="F1" s="113"/>
      <c r="G1" s="113"/>
      <c r="H1" s="113"/>
      <c r="I1" s="114"/>
    </row>
    <row r="2" spans="1:9" ht="15.75" thickBot="1">
      <c r="A2" s="112" t="str">
        <f>'[2]Orçamento'!A2</f>
        <v>CONTRATANTE:  PREFEITURA MUNICIPAL DE OURÉM - PARÁ</v>
      </c>
      <c r="B2" s="113"/>
      <c r="C2" s="113"/>
      <c r="D2" s="113"/>
      <c r="E2" s="113"/>
      <c r="F2" s="113"/>
      <c r="G2" s="113"/>
      <c r="H2" s="113"/>
      <c r="I2" s="114"/>
    </row>
    <row r="3" spans="1:9" ht="30" customHeight="1">
      <c r="A3" s="112" t="str">
        <f>'ORÇ (6)'!A2:G2</f>
        <v>LOCALIZADA NA VILA CICLASE/NAZARÉ BRAGA/THEOFILO - ZONA RURAL DO MUNICIPIO DE OURÉM DO PARÁ</v>
      </c>
      <c r="B3" s="113"/>
      <c r="C3" s="113"/>
      <c r="D3" s="113"/>
      <c r="E3" s="113"/>
      <c r="F3" s="113"/>
      <c r="G3" s="113"/>
      <c r="H3" s="113"/>
      <c r="I3" s="114"/>
    </row>
    <row r="4" spans="1:9" ht="15">
      <c r="A4" s="36" t="s">
        <v>80</v>
      </c>
      <c r="B4" s="115">
        <f>'ORÇ (6)'!G45</f>
        <v>66935.675292</v>
      </c>
      <c r="C4" s="115"/>
      <c r="D4" s="38"/>
      <c r="E4" s="39"/>
      <c r="F4" s="40"/>
      <c r="G4" s="37"/>
      <c r="H4" s="37"/>
      <c r="I4" s="41"/>
    </row>
    <row r="5" spans="1:9" ht="15">
      <c r="A5" s="87" t="s">
        <v>81</v>
      </c>
      <c r="B5" s="115" t="s">
        <v>82</v>
      </c>
      <c r="C5" s="115"/>
      <c r="D5" s="38"/>
      <c r="E5" s="38"/>
      <c r="F5" s="88"/>
      <c r="G5" s="89"/>
      <c r="H5" s="89"/>
      <c r="I5" s="41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5.75" thickBot="1">
      <c r="A7" s="48" t="s">
        <v>83</v>
      </c>
      <c r="B7" s="49" t="s">
        <v>84</v>
      </c>
      <c r="C7" s="50"/>
      <c r="D7" s="50"/>
      <c r="E7" s="50"/>
      <c r="F7" s="50"/>
      <c r="G7" s="50"/>
      <c r="H7" s="50"/>
      <c r="I7" s="51"/>
    </row>
    <row r="8" spans="1:9" ht="15.75" thickBot="1">
      <c r="A8" s="52">
        <v>1</v>
      </c>
      <c r="B8" s="53" t="s">
        <v>85</v>
      </c>
      <c r="C8" s="54"/>
      <c r="D8" s="54"/>
      <c r="E8" s="54"/>
      <c r="F8" s="54"/>
      <c r="G8" s="54"/>
      <c r="H8" s="55"/>
      <c r="I8" s="56">
        <v>0.028</v>
      </c>
    </row>
    <row r="9" spans="1:9" ht="15.75" thickBot="1">
      <c r="A9" s="52">
        <v>2</v>
      </c>
      <c r="B9" s="53" t="s">
        <v>86</v>
      </c>
      <c r="C9" s="54"/>
      <c r="D9" s="54"/>
      <c r="E9" s="54"/>
      <c r="F9" s="54"/>
      <c r="G9" s="54"/>
      <c r="H9" s="54"/>
      <c r="I9" s="56">
        <v>0.0064</v>
      </c>
    </row>
    <row r="10" spans="1:9" ht="15.75" thickBot="1">
      <c r="A10" s="52">
        <v>3</v>
      </c>
      <c r="B10" s="53" t="s">
        <v>87</v>
      </c>
      <c r="C10" s="54"/>
      <c r="D10" s="54"/>
      <c r="E10" s="54"/>
      <c r="F10" s="54"/>
      <c r="G10" s="54"/>
      <c r="H10" s="55"/>
      <c r="I10" s="57">
        <v>0.0064</v>
      </c>
    </row>
    <row r="11" spans="1:9" ht="15.75" thickBot="1">
      <c r="A11" s="52">
        <v>4</v>
      </c>
      <c r="B11" s="53" t="s">
        <v>88</v>
      </c>
      <c r="C11" s="54"/>
      <c r="D11" s="54"/>
      <c r="E11" s="54"/>
      <c r="F11" s="54"/>
      <c r="G11" s="54"/>
      <c r="H11" s="55"/>
      <c r="I11" s="56">
        <v>0.0065</v>
      </c>
    </row>
    <row r="12" spans="1:9" ht="15">
      <c r="A12" s="52">
        <v>5</v>
      </c>
      <c r="B12" s="53" t="s">
        <v>89</v>
      </c>
      <c r="C12" s="54"/>
      <c r="D12" s="54"/>
      <c r="E12" s="54"/>
      <c r="F12" s="54"/>
      <c r="G12" s="54"/>
      <c r="H12" s="55"/>
      <c r="I12" s="58">
        <v>0.028</v>
      </c>
    </row>
    <row r="13" spans="1:9" ht="15.75" thickBot="1">
      <c r="A13" s="59">
        <v>6</v>
      </c>
      <c r="B13" s="60" t="s">
        <v>90</v>
      </c>
      <c r="C13" s="61"/>
      <c r="D13" s="61"/>
      <c r="E13" s="61"/>
      <c r="F13" s="61"/>
      <c r="G13" s="61"/>
      <c r="H13" s="62"/>
      <c r="I13" s="63">
        <f>I20</f>
        <v>0.1315</v>
      </c>
    </row>
    <row r="14" spans="1:9" ht="15">
      <c r="A14" s="64"/>
      <c r="B14" s="54"/>
      <c r="C14" s="54"/>
      <c r="D14" s="54"/>
      <c r="E14" s="54"/>
      <c r="F14" s="54"/>
      <c r="G14" s="54"/>
      <c r="H14" s="54"/>
      <c r="I14" s="65"/>
    </row>
    <row r="15" spans="1:9" ht="15.75" thickBot="1">
      <c r="A15" s="66" t="s">
        <v>83</v>
      </c>
      <c r="B15" s="67" t="s">
        <v>91</v>
      </c>
      <c r="C15" s="54"/>
      <c r="D15" s="54"/>
      <c r="E15" s="54"/>
      <c r="F15" s="54"/>
      <c r="G15" s="54"/>
      <c r="H15" s="54"/>
      <c r="I15" s="65"/>
    </row>
    <row r="16" spans="1:9" ht="15">
      <c r="A16" s="68" t="s">
        <v>92</v>
      </c>
      <c r="B16" s="69" t="s">
        <v>93</v>
      </c>
      <c r="C16" s="70"/>
      <c r="D16" s="70"/>
      <c r="E16" s="70"/>
      <c r="F16" s="70"/>
      <c r="G16" s="70"/>
      <c r="H16" s="70"/>
      <c r="I16" s="71">
        <v>0.05</v>
      </c>
    </row>
    <row r="17" spans="1:9" ht="15">
      <c r="A17" s="52" t="s">
        <v>94</v>
      </c>
      <c r="B17" s="53" t="s">
        <v>95</v>
      </c>
      <c r="C17" s="54"/>
      <c r="D17" s="54"/>
      <c r="E17" s="54"/>
      <c r="F17" s="54"/>
      <c r="G17" s="54"/>
      <c r="H17" s="54"/>
      <c r="I17" s="72">
        <v>0.0065</v>
      </c>
    </row>
    <row r="18" spans="1:9" ht="15">
      <c r="A18" s="52" t="s">
        <v>96</v>
      </c>
      <c r="B18" s="53" t="s">
        <v>97</v>
      </c>
      <c r="C18" s="54"/>
      <c r="D18" s="54"/>
      <c r="E18" s="54"/>
      <c r="F18" s="54"/>
      <c r="G18" s="54"/>
      <c r="H18" s="54"/>
      <c r="I18" s="72">
        <v>0.03</v>
      </c>
    </row>
    <row r="19" spans="1:9" ht="15.75" thickBot="1">
      <c r="A19" s="59" t="s">
        <v>98</v>
      </c>
      <c r="B19" s="73" t="s">
        <v>99</v>
      </c>
      <c r="C19" s="61"/>
      <c r="D19" s="61"/>
      <c r="E19" s="61"/>
      <c r="F19" s="61"/>
      <c r="G19" s="61"/>
      <c r="H19" s="61"/>
      <c r="I19" s="74">
        <v>0.045</v>
      </c>
    </row>
    <row r="20" spans="1:9" ht="15.75" thickBot="1">
      <c r="A20" s="53"/>
      <c r="B20" s="54"/>
      <c r="C20" s="54"/>
      <c r="D20" s="54"/>
      <c r="E20" s="54"/>
      <c r="F20" s="70" t="s">
        <v>100</v>
      </c>
      <c r="G20" s="70"/>
      <c r="H20" s="75"/>
      <c r="I20" s="76">
        <f>SUM(I16:I19)</f>
        <v>0.1315</v>
      </c>
    </row>
    <row r="21" spans="1:9" ht="15.75" thickBot="1">
      <c r="A21" s="77" t="s">
        <v>101</v>
      </c>
      <c r="B21" s="78"/>
      <c r="C21" s="78"/>
      <c r="D21" s="78"/>
      <c r="E21" s="78"/>
      <c r="F21" s="78"/>
      <c r="G21" s="78"/>
      <c r="H21" s="78"/>
      <c r="I21" s="79"/>
    </row>
    <row r="22" spans="1:9" ht="32.25" customHeight="1" thickBot="1">
      <c r="A22" s="80"/>
      <c r="B22" s="81"/>
      <c r="C22" s="81"/>
      <c r="D22" s="81"/>
      <c r="E22" s="81"/>
      <c r="F22" s="81"/>
      <c r="G22" s="82" t="s">
        <v>102</v>
      </c>
      <c r="H22" s="83"/>
      <c r="I22" s="84">
        <f>(((1+I8+I9+I10)*(1+I11)*(1+I12))/(1-I13))-1</f>
        <v>0.23995051882556107</v>
      </c>
    </row>
    <row r="23" spans="1:9" ht="15">
      <c r="A23" s="47"/>
      <c r="B23" s="54"/>
      <c r="C23" s="54"/>
      <c r="D23" s="54"/>
      <c r="E23" s="54"/>
      <c r="F23" s="54"/>
      <c r="G23" s="54"/>
      <c r="H23" s="54"/>
      <c r="I23" s="54"/>
    </row>
    <row r="24" spans="1:9" ht="15">
      <c r="A24" s="85" t="s">
        <v>103</v>
      </c>
      <c r="B24" s="47"/>
      <c r="C24" s="47"/>
      <c r="D24" s="47"/>
      <c r="E24" s="47"/>
      <c r="F24" s="47"/>
      <c r="G24" s="47"/>
      <c r="H24" s="47"/>
      <c r="I24" s="47"/>
    </row>
    <row r="25" spans="1:9" ht="19.5" customHeight="1">
      <c r="A25" s="110" t="s">
        <v>104</v>
      </c>
      <c r="B25" s="110"/>
      <c r="C25" s="110"/>
      <c r="D25" s="110"/>
      <c r="E25" s="110"/>
      <c r="F25" s="110"/>
      <c r="G25" s="110"/>
      <c r="H25" s="110"/>
      <c r="I25" s="110"/>
    </row>
    <row r="26" spans="1:9" ht="28.5" customHeight="1">
      <c r="A26" s="110" t="s">
        <v>105</v>
      </c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</row>
    <row r="28" spans="1:9" ht="26.25" customHeight="1">
      <c r="A28" s="110" t="s">
        <v>107</v>
      </c>
      <c r="B28" s="110"/>
      <c r="C28" s="110"/>
      <c r="D28" s="110"/>
      <c r="E28" s="110"/>
      <c r="F28" s="110"/>
      <c r="G28" s="110"/>
      <c r="H28" s="110"/>
      <c r="I28" s="110"/>
    </row>
    <row r="29" spans="1:9" ht="43.5" customHeight="1">
      <c r="A29" s="110" t="s">
        <v>108</v>
      </c>
      <c r="B29" s="110"/>
      <c r="C29" s="110"/>
      <c r="D29" s="110"/>
      <c r="E29" s="110"/>
      <c r="F29" s="110"/>
      <c r="G29" s="110"/>
      <c r="H29" s="110"/>
      <c r="I29" s="110"/>
    </row>
    <row r="30" spans="2:9" ht="15"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5">
      <c r="B32" s="86"/>
      <c r="C32" s="86"/>
      <c r="D32" s="86"/>
      <c r="E32" s="86"/>
      <c r="F32" s="86"/>
      <c r="G32" s="86"/>
      <c r="H32" s="86"/>
      <c r="I32" s="86"/>
    </row>
    <row r="33" spans="2:9" ht="15">
      <c r="B33" s="86"/>
      <c r="C33" s="86"/>
      <c r="D33" s="86"/>
      <c r="E33" s="86"/>
      <c r="F33" s="86"/>
      <c r="G33" s="86"/>
      <c r="H33" s="86"/>
      <c r="I33" s="86"/>
    </row>
    <row r="34" spans="2:9" ht="15">
      <c r="B34" s="86"/>
      <c r="C34" s="86"/>
      <c r="D34" s="86"/>
      <c r="E34" s="86"/>
      <c r="F34" s="86"/>
      <c r="G34" s="86"/>
      <c r="H34" s="86"/>
      <c r="I34" s="86"/>
    </row>
    <row r="35" spans="2:9" ht="15">
      <c r="B35" s="86"/>
      <c r="C35" s="86"/>
      <c r="D35" s="86"/>
      <c r="E35" s="86"/>
      <c r="F35" s="86"/>
      <c r="G35" s="86"/>
      <c r="H35" s="86"/>
      <c r="I35" s="86"/>
    </row>
    <row r="36" spans="2:9" ht="15">
      <c r="B36" s="86"/>
      <c r="C36" s="86"/>
      <c r="D36" s="86"/>
      <c r="E36" s="86"/>
      <c r="F36" s="86"/>
      <c r="G36" s="86"/>
      <c r="H36" s="86"/>
      <c r="I36" s="86"/>
    </row>
    <row r="37" spans="2:9" ht="15">
      <c r="B37" s="86"/>
      <c r="C37" s="86"/>
      <c r="D37" s="86"/>
      <c r="E37" s="86"/>
      <c r="F37" s="86"/>
      <c r="G37" s="86"/>
      <c r="H37" s="86"/>
      <c r="I37" s="86"/>
    </row>
  </sheetData>
  <mergeCells count="10">
    <mergeCell ref="A26:I26"/>
    <mergeCell ref="A27:I27"/>
    <mergeCell ref="A28:I28"/>
    <mergeCell ref="A29:I29"/>
    <mergeCell ref="A1:I1"/>
    <mergeCell ref="A2:I2"/>
    <mergeCell ref="A3:I3"/>
    <mergeCell ref="B4:C4"/>
    <mergeCell ref="B5:C5"/>
    <mergeCell ref="A25:I25"/>
  </mergeCells>
  <printOptions/>
  <pageMargins left="0.99" right="0.5118110236220472" top="1.535433070866142" bottom="0.7874015748031497" header="0.31496062992125984" footer="0.31496062992125984"/>
  <pageSetup horizontalDpi="600" verticalDpi="600" orientation="portrait" paperSize="9" r:id="rId3"/>
  <headerFooter scaleWithDoc="0" alignWithMargins="0">
    <oddHeader>&amp;C&amp;G&amp;R&amp;P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7791-1DD9-4B22-A284-2838618B14B4}">
  <dimension ref="A1:I45"/>
  <sheetViews>
    <sheetView view="pageBreakPreview" zoomScaleSheetLayoutView="100" workbookViewId="0" topLeftCell="A13">
      <selection activeCell="I13" sqref="I13"/>
    </sheetView>
  </sheetViews>
  <sheetFormatPr defaultColWidth="9.140625" defaultRowHeight="15"/>
  <cols>
    <col min="2" max="2" width="48.7109375" style="0" customWidth="1"/>
    <col min="4" max="4" width="10.57421875" style="0" customWidth="1"/>
    <col min="5" max="6" width="10.140625" style="0" bestFit="1" customWidth="1"/>
    <col min="7" max="7" width="11.57421875" style="0" customWidth="1"/>
  </cols>
  <sheetData>
    <row r="1" spans="1:7" ht="36" customHeight="1">
      <c r="A1" s="93" t="s">
        <v>24</v>
      </c>
      <c r="B1" s="94"/>
      <c r="C1" s="94"/>
      <c r="D1" s="94"/>
      <c r="E1" s="94"/>
      <c r="F1" s="94"/>
      <c r="G1" s="95"/>
    </row>
    <row r="2" spans="1:7" ht="36" customHeight="1">
      <c r="A2" s="93" t="s">
        <v>25</v>
      </c>
      <c r="B2" s="94"/>
      <c r="C2" s="94"/>
      <c r="D2" s="94"/>
      <c r="E2" s="94"/>
      <c r="F2" s="94"/>
      <c r="G2" s="95"/>
    </row>
    <row r="3" spans="1:9" ht="18.75" customHeight="1">
      <c r="A3" s="96" t="s">
        <v>2</v>
      </c>
      <c r="B3" s="96" t="s">
        <v>3</v>
      </c>
      <c r="C3" s="96" t="s">
        <v>4</v>
      </c>
      <c r="D3" s="96" t="s">
        <v>5</v>
      </c>
      <c r="E3" s="100" t="s">
        <v>26</v>
      </c>
      <c r="F3" s="98" t="s">
        <v>27</v>
      </c>
      <c r="G3" s="100" t="s">
        <v>6</v>
      </c>
      <c r="I3">
        <v>1.24</v>
      </c>
    </row>
    <row r="4" spans="1:7" ht="18.75" customHeight="1">
      <c r="A4" s="97"/>
      <c r="B4" s="97"/>
      <c r="C4" s="97"/>
      <c r="D4" s="97"/>
      <c r="E4" s="101"/>
      <c r="F4" s="99"/>
      <c r="G4" s="101"/>
    </row>
    <row r="5" spans="1:7" ht="15.75">
      <c r="A5" s="1" t="s">
        <v>0</v>
      </c>
      <c r="B5" s="2" t="s">
        <v>28</v>
      </c>
      <c r="C5" s="8"/>
      <c r="D5" s="3"/>
      <c r="E5" s="3"/>
      <c r="F5" s="3"/>
      <c r="G5" s="3"/>
    </row>
    <row r="6" spans="1:7" ht="15.75">
      <c r="A6" s="1" t="s">
        <v>1</v>
      </c>
      <c r="B6" s="2" t="s">
        <v>29</v>
      </c>
      <c r="C6" s="8"/>
      <c r="D6" s="3"/>
      <c r="E6" s="3"/>
      <c r="F6" s="3"/>
      <c r="G6" s="3"/>
    </row>
    <row r="7" spans="1:7" ht="15.75">
      <c r="A7" s="5" t="s">
        <v>30</v>
      </c>
      <c r="B7" s="6" t="s">
        <v>31</v>
      </c>
      <c r="C7" s="8" t="s">
        <v>32</v>
      </c>
      <c r="D7" s="15">
        <v>12.6</v>
      </c>
      <c r="E7" s="15">
        <v>72.64</v>
      </c>
      <c r="F7" s="16">
        <f>SUM(E7*$I$3)</f>
        <v>90.0736</v>
      </c>
      <c r="G7" s="16">
        <f aca="true" t="shared" si="0" ref="G7:G9">SUM(D7*F7)</f>
        <v>1134.92736</v>
      </c>
    </row>
    <row r="8" spans="1:7" ht="15.75">
      <c r="A8" s="5" t="s">
        <v>33</v>
      </c>
      <c r="B8" s="6" t="s">
        <v>34</v>
      </c>
      <c r="C8" s="8" t="s">
        <v>32</v>
      </c>
      <c r="D8" s="15">
        <v>0.9</v>
      </c>
      <c r="E8" s="15">
        <v>811.12</v>
      </c>
      <c r="F8" s="16">
        <f aca="true" t="shared" si="1" ref="F8:F9">SUM(E8*$I$3)</f>
        <v>1005.7888</v>
      </c>
      <c r="G8" s="16">
        <f t="shared" si="0"/>
        <v>905.20992</v>
      </c>
    </row>
    <row r="9" spans="1:7" ht="15.75">
      <c r="A9" s="5" t="s">
        <v>35</v>
      </c>
      <c r="B9" s="3" t="s">
        <v>36</v>
      </c>
      <c r="C9" s="8" t="s">
        <v>37</v>
      </c>
      <c r="D9" s="14">
        <v>7.2</v>
      </c>
      <c r="E9" s="14">
        <v>834.08</v>
      </c>
      <c r="F9" s="16">
        <f t="shared" si="1"/>
        <v>1034.2592</v>
      </c>
      <c r="G9" s="16">
        <f t="shared" si="0"/>
        <v>7446.66624</v>
      </c>
    </row>
    <row r="10" spans="1:7" ht="15.75">
      <c r="A10" s="90" t="s">
        <v>9</v>
      </c>
      <c r="B10" s="91"/>
      <c r="C10" s="91"/>
      <c r="D10" s="91"/>
      <c r="E10" s="91"/>
      <c r="F10" s="92"/>
      <c r="G10" s="17">
        <f>SUM(G7:G9)</f>
        <v>9486.80352</v>
      </c>
    </row>
    <row r="11" spans="1:7" ht="15.75">
      <c r="A11" s="1" t="s">
        <v>38</v>
      </c>
      <c r="B11" s="2" t="s">
        <v>39</v>
      </c>
      <c r="C11" s="8"/>
      <c r="D11" s="3"/>
      <c r="E11" s="3"/>
      <c r="F11" s="3"/>
      <c r="G11" s="3"/>
    </row>
    <row r="12" spans="1:7" ht="15.75">
      <c r="A12" s="1" t="s">
        <v>40</v>
      </c>
      <c r="B12" s="3" t="s">
        <v>41</v>
      </c>
      <c r="C12" s="8" t="s">
        <v>32</v>
      </c>
      <c r="D12" s="3">
        <v>1.55</v>
      </c>
      <c r="E12" s="3">
        <v>846.31</v>
      </c>
      <c r="F12" s="16">
        <f aca="true" t="shared" si="2" ref="F12">SUM(E12*$I$3)</f>
        <v>1049.4243999999999</v>
      </c>
      <c r="G12" s="16">
        <f aca="true" t="shared" si="3" ref="G12">SUM(D12*F12)</f>
        <v>1626.60782</v>
      </c>
    </row>
    <row r="13" spans="1:7" ht="15.75">
      <c r="A13" s="90" t="s">
        <v>42</v>
      </c>
      <c r="B13" s="91"/>
      <c r="C13" s="91"/>
      <c r="D13" s="91"/>
      <c r="E13" s="91"/>
      <c r="F13" s="92"/>
      <c r="G13" s="17">
        <f>SUM(G12:G12)</f>
        <v>1626.60782</v>
      </c>
    </row>
    <row r="14" spans="1:7" ht="15.75">
      <c r="A14" s="1" t="s">
        <v>43</v>
      </c>
      <c r="B14" s="2" t="s">
        <v>44</v>
      </c>
      <c r="C14" s="8"/>
      <c r="D14" s="3"/>
      <c r="E14" s="3"/>
      <c r="F14" s="3"/>
      <c r="G14" s="3"/>
    </row>
    <row r="15" spans="1:7" ht="15.75">
      <c r="A15" s="1" t="s">
        <v>45</v>
      </c>
      <c r="B15" s="3" t="s">
        <v>46</v>
      </c>
      <c r="C15" s="8" t="s">
        <v>37</v>
      </c>
      <c r="D15" s="3">
        <v>17.36</v>
      </c>
      <c r="E15" s="3">
        <v>24.61</v>
      </c>
      <c r="F15" s="16">
        <f aca="true" t="shared" si="4" ref="F15:F16">SUM(E15*$I$3)</f>
        <v>30.516399999999997</v>
      </c>
      <c r="G15" s="16">
        <f aca="true" t="shared" si="5" ref="G15:G16">SUM(D15*F15)</f>
        <v>529.7647039999999</v>
      </c>
    </row>
    <row r="16" spans="1:7" ht="15.75">
      <c r="A16" s="1" t="s">
        <v>47</v>
      </c>
      <c r="B16" s="3" t="s">
        <v>48</v>
      </c>
      <c r="C16" s="8" t="s">
        <v>37</v>
      </c>
      <c r="D16" s="3">
        <v>15.93</v>
      </c>
      <c r="E16" s="3">
        <v>39.9</v>
      </c>
      <c r="F16" s="16">
        <f t="shared" si="4"/>
        <v>49.476</v>
      </c>
      <c r="G16" s="16">
        <f t="shared" si="5"/>
        <v>788.1526799999999</v>
      </c>
    </row>
    <row r="17" spans="1:7" ht="15.75">
      <c r="A17" s="90" t="s">
        <v>49</v>
      </c>
      <c r="B17" s="91"/>
      <c r="C17" s="91"/>
      <c r="D17" s="91"/>
      <c r="E17" s="91"/>
      <c r="F17" s="92"/>
      <c r="G17" s="17">
        <f>SUM(G15:G16)</f>
        <v>1317.9173839999999</v>
      </c>
    </row>
    <row r="18" spans="1:7" ht="15.75">
      <c r="A18" s="1" t="s">
        <v>50</v>
      </c>
      <c r="B18" s="2" t="s">
        <v>51</v>
      </c>
      <c r="C18" s="8"/>
      <c r="D18" s="3"/>
      <c r="E18" s="3"/>
      <c r="F18" s="3"/>
      <c r="G18" s="3"/>
    </row>
    <row r="19" spans="1:7" ht="15.75">
      <c r="A19" s="5" t="s">
        <v>52</v>
      </c>
      <c r="B19" s="6" t="s">
        <v>53</v>
      </c>
      <c r="C19" s="8" t="s">
        <v>54</v>
      </c>
      <c r="D19" s="15">
        <v>1</v>
      </c>
      <c r="E19" s="15">
        <v>250.97</v>
      </c>
      <c r="F19" s="16">
        <f aca="true" t="shared" si="6" ref="F19:F20">SUM(E19*$I$3)</f>
        <v>311.2028</v>
      </c>
      <c r="G19" s="16">
        <f aca="true" t="shared" si="7" ref="G19:G20">SUM(D19*F19)</f>
        <v>311.2028</v>
      </c>
    </row>
    <row r="20" spans="1:7" ht="15.75">
      <c r="A20" s="5" t="s">
        <v>55</v>
      </c>
      <c r="B20" s="3" t="s">
        <v>56</v>
      </c>
      <c r="C20" s="8" t="s">
        <v>19</v>
      </c>
      <c r="D20" s="14">
        <v>1</v>
      </c>
      <c r="E20" s="14">
        <v>426.24</v>
      </c>
      <c r="F20" s="16">
        <f t="shared" si="6"/>
        <v>528.5376</v>
      </c>
      <c r="G20" s="16">
        <f t="shared" si="7"/>
        <v>528.5376</v>
      </c>
    </row>
    <row r="21" spans="1:7" ht="15.75">
      <c r="A21" s="90" t="s">
        <v>57</v>
      </c>
      <c r="B21" s="91"/>
      <c r="C21" s="91"/>
      <c r="D21" s="91"/>
      <c r="E21" s="91"/>
      <c r="F21" s="92"/>
      <c r="G21" s="17">
        <f>SUM(G19:G20)</f>
        <v>839.7404</v>
      </c>
    </row>
    <row r="22" spans="1:7" ht="15.75">
      <c r="A22" s="1" t="s">
        <v>58</v>
      </c>
      <c r="B22" s="2" t="s">
        <v>59</v>
      </c>
      <c r="C22" s="8"/>
      <c r="D22" s="3"/>
      <c r="E22" s="3"/>
      <c r="F22" s="3"/>
      <c r="G22" s="3"/>
    </row>
    <row r="23" spans="1:7" ht="15.75">
      <c r="A23" s="5" t="s">
        <v>60</v>
      </c>
      <c r="B23" s="6" t="s">
        <v>61</v>
      </c>
      <c r="C23" s="8" t="s">
        <v>62</v>
      </c>
      <c r="D23" s="15">
        <v>1</v>
      </c>
      <c r="E23" s="15">
        <v>13669.89</v>
      </c>
      <c r="F23" s="16">
        <f aca="true" t="shared" si="8" ref="F23:F26">SUM(E23*$I$3)</f>
        <v>16950.6636</v>
      </c>
      <c r="G23" s="16">
        <f aca="true" t="shared" si="9" ref="G23:G26">SUM(D23*F23)</f>
        <v>16950.6636</v>
      </c>
    </row>
    <row r="24" spans="1:7" ht="15.75">
      <c r="A24" s="5" t="s">
        <v>63</v>
      </c>
      <c r="B24" s="6" t="s">
        <v>64</v>
      </c>
      <c r="C24" s="8" t="s">
        <v>19</v>
      </c>
      <c r="D24" s="15">
        <v>1</v>
      </c>
      <c r="E24" s="15">
        <v>3571.81</v>
      </c>
      <c r="F24" s="16">
        <f t="shared" si="8"/>
        <v>4429.0444</v>
      </c>
      <c r="G24" s="16">
        <f t="shared" si="9"/>
        <v>4429.0444</v>
      </c>
    </row>
    <row r="25" spans="1:7" ht="15.75">
      <c r="A25" s="5" t="s">
        <v>65</v>
      </c>
      <c r="B25" s="6" t="s">
        <v>66</v>
      </c>
      <c r="C25" s="8" t="s">
        <v>19</v>
      </c>
      <c r="D25" s="15">
        <v>1</v>
      </c>
      <c r="E25" s="15">
        <v>7696.87</v>
      </c>
      <c r="F25" s="16">
        <f t="shared" si="8"/>
        <v>9544.1188</v>
      </c>
      <c r="G25" s="16">
        <f t="shared" si="9"/>
        <v>9544.1188</v>
      </c>
    </row>
    <row r="26" spans="1:7" ht="31.5">
      <c r="A26" s="5" t="s">
        <v>67</v>
      </c>
      <c r="B26" s="18" t="s">
        <v>68</v>
      </c>
      <c r="C26" s="19" t="s">
        <v>62</v>
      </c>
      <c r="D26" s="20">
        <v>300</v>
      </c>
      <c r="E26" s="20">
        <v>44.14</v>
      </c>
      <c r="F26" s="16">
        <f t="shared" si="8"/>
        <v>54.7336</v>
      </c>
      <c r="G26" s="16">
        <f t="shared" si="9"/>
        <v>16420.08</v>
      </c>
    </row>
    <row r="27" spans="1:7" ht="15.75">
      <c r="A27" s="90" t="s">
        <v>69</v>
      </c>
      <c r="B27" s="91"/>
      <c r="C27" s="91"/>
      <c r="D27" s="91"/>
      <c r="E27" s="91"/>
      <c r="F27" s="92"/>
      <c r="G27" s="17">
        <f>SUM(G23:G26)</f>
        <v>47343.9068</v>
      </c>
    </row>
    <row r="28" spans="1:7" ht="15.75">
      <c r="A28" s="9"/>
      <c r="B28" s="10"/>
      <c r="C28" s="8"/>
      <c r="D28" s="7"/>
      <c r="E28" s="7"/>
      <c r="F28" s="7"/>
      <c r="G28" s="7"/>
    </row>
    <row r="29" spans="1:7" ht="15.75">
      <c r="A29" s="5"/>
      <c r="B29" s="6"/>
      <c r="C29" s="8"/>
      <c r="D29" s="15"/>
      <c r="E29" s="15"/>
      <c r="F29" s="16"/>
      <c r="G29" s="16"/>
    </row>
    <row r="30" spans="1:7" ht="15.75">
      <c r="A30" s="5"/>
      <c r="B30" s="3"/>
      <c r="C30" s="8"/>
      <c r="D30" s="15"/>
      <c r="E30" s="14"/>
      <c r="F30" s="16"/>
      <c r="G30" s="16"/>
    </row>
    <row r="31" spans="1:7" ht="15.75">
      <c r="A31" s="5"/>
      <c r="B31" s="3"/>
      <c r="C31" s="8"/>
      <c r="D31" s="15"/>
      <c r="E31" s="14"/>
      <c r="F31" s="16"/>
      <c r="G31" s="16"/>
    </row>
    <row r="32" spans="1:7" ht="15.75">
      <c r="A32" s="1"/>
      <c r="B32" s="2"/>
      <c r="C32" s="8"/>
      <c r="D32" s="3"/>
      <c r="E32" s="3"/>
      <c r="F32" s="3"/>
      <c r="G32" s="3"/>
    </row>
    <row r="33" spans="1:7" ht="15.75">
      <c r="A33" s="5"/>
      <c r="B33" s="6"/>
      <c r="C33" s="8"/>
      <c r="D33" s="15"/>
      <c r="E33" s="15"/>
      <c r="F33" s="16"/>
      <c r="G33" s="16"/>
    </row>
    <row r="34" spans="1:7" ht="15.75">
      <c r="A34" s="5"/>
      <c r="B34" s="3"/>
      <c r="C34" s="8"/>
      <c r="D34" s="15"/>
      <c r="E34" s="14"/>
      <c r="F34" s="16"/>
      <c r="G34" s="16"/>
    </row>
    <row r="35" spans="1:7" ht="15.75">
      <c r="A35" s="5"/>
      <c r="B35" s="3"/>
      <c r="C35" s="8"/>
      <c r="D35" s="15"/>
      <c r="E35" s="14"/>
      <c r="F35" s="16"/>
      <c r="G35" s="16"/>
    </row>
    <row r="36" spans="1:7" ht="15.75">
      <c r="A36" s="4"/>
      <c r="B36" s="3"/>
      <c r="C36" s="8"/>
      <c r="D36" s="3"/>
      <c r="E36" s="3"/>
      <c r="F36" s="3"/>
      <c r="G36" s="3"/>
    </row>
    <row r="37" spans="1:7" ht="15.75">
      <c r="A37" s="4"/>
      <c r="B37" s="3"/>
      <c r="C37" s="8"/>
      <c r="D37" s="3"/>
      <c r="E37" s="3"/>
      <c r="F37" s="3"/>
      <c r="G37" s="3"/>
    </row>
    <row r="38" spans="1:7" ht="15.75">
      <c r="A38" s="4"/>
      <c r="B38" s="3"/>
      <c r="C38" s="8"/>
      <c r="D38" s="3"/>
      <c r="E38" s="3"/>
      <c r="F38" s="3"/>
      <c r="G38" s="3"/>
    </row>
    <row r="39" spans="1:7" ht="15.75">
      <c r="A39" s="4"/>
      <c r="B39" s="3"/>
      <c r="C39" s="8"/>
      <c r="D39" s="3"/>
      <c r="E39" s="3"/>
      <c r="F39" s="3"/>
      <c r="G39" s="3"/>
    </row>
    <row r="40" spans="1:7" ht="15.75">
      <c r="A40" s="4"/>
      <c r="B40" s="3"/>
      <c r="C40" s="8"/>
      <c r="D40" s="3"/>
      <c r="E40" s="3"/>
      <c r="F40" s="3"/>
      <c r="G40" s="3"/>
    </row>
    <row r="41" spans="1:7" ht="15.75">
      <c r="A41" s="4"/>
      <c r="B41" s="3"/>
      <c r="C41" s="8"/>
      <c r="D41" s="3"/>
      <c r="E41" s="3"/>
      <c r="F41" s="3"/>
      <c r="G41" s="3"/>
    </row>
    <row r="42" spans="1:7" ht="15.75">
      <c r="A42" s="4"/>
      <c r="B42" s="3"/>
      <c r="C42" s="8"/>
      <c r="D42" s="3"/>
      <c r="E42" s="3"/>
      <c r="F42" s="3"/>
      <c r="G42" s="3"/>
    </row>
    <row r="43" spans="1:7" ht="15.75">
      <c r="A43" s="4"/>
      <c r="B43" s="3"/>
      <c r="C43" s="8"/>
      <c r="D43" s="3"/>
      <c r="E43" s="3"/>
      <c r="F43" s="3"/>
      <c r="G43" s="3"/>
    </row>
    <row r="44" spans="1:7" ht="15.75">
      <c r="A44" s="4"/>
      <c r="B44" s="3"/>
      <c r="C44" s="8"/>
      <c r="D44" s="3"/>
      <c r="E44" s="3"/>
      <c r="F44" s="3"/>
      <c r="G44" s="3"/>
    </row>
    <row r="45" spans="1:7" ht="15.75">
      <c r="A45" s="4"/>
      <c r="B45" s="11" t="s">
        <v>7</v>
      </c>
      <c r="C45" s="8"/>
      <c r="D45" s="3"/>
      <c r="E45" s="3"/>
      <c r="F45" s="13" t="s">
        <v>8</v>
      </c>
      <c r="G45" s="9">
        <f>SUM(G10,G13,G17,G21,G27)</f>
        <v>60614.975924</v>
      </c>
    </row>
  </sheetData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10:F10"/>
    <mergeCell ref="A13:F13"/>
    <mergeCell ref="A17:F17"/>
    <mergeCell ref="A21:F21"/>
    <mergeCell ref="A27:F27"/>
  </mergeCells>
  <printOptions/>
  <pageMargins left="0.984251968503937" right="0.5118110236220472" top="1.8110236220472442" bottom="0.7874015748031497" header="0.5118110236220472" footer="0.31496062992125984"/>
  <pageSetup horizontalDpi="600" verticalDpi="600" orientation="portrait" paperSize="9" scale="79" r:id="rId2"/>
  <headerFooter>
    <oddHeader>&amp;C&amp;G&amp;R&amp;P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48B4-7A00-402B-B3D6-F302B90EC2D6}">
  <dimension ref="A1:K27"/>
  <sheetViews>
    <sheetView workbookViewId="0" topLeftCell="A1">
      <selection activeCell="G33" sqref="G33"/>
    </sheetView>
  </sheetViews>
  <sheetFormatPr defaultColWidth="9.140625" defaultRowHeight="15"/>
  <cols>
    <col min="2" max="2" width="49.57421875" style="0" customWidth="1"/>
    <col min="3" max="3" width="13.57421875" style="0" customWidth="1"/>
    <col min="11" max="11" width="10.140625" style="0" bestFit="1" customWidth="1"/>
  </cols>
  <sheetData>
    <row r="1" spans="1:9" ht="20.25" customHeight="1" thickBot="1">
      <c r="A1" s="107" t="s">
        <v>70</v>
      </c>
      <c r="B1" s="108"/>
      <c r="C1" s="108"/>
      <c r="D1" s="108"/>
      <c r="E1" s="108"/>
      <c r="F1" s="108"/>
      <c r="G1" s="108"/>
      <c r="H1" s="108"/>
      <c r="I1" s="109"/>
    </row>
    <row r="2" spans="1:9" ht="15">
      <c r="A2" s="21" t="s">
        <v>2</v>
      </c>
      <c r="B2" s="22" t="s">
        <v>71</v>
      </c>
      <c r="C2" s="22" t="s">
        <v>72</v>
      </c>
      <c r="D2" s="22" t="s">
        <v>73</v>
      </c>
      <c r="E2" s="22" t="s">
        <v>74</v>
      </c>
      <c r="F2" s="22" t="s">
        <v>75</v>
      </c>
      <c r="G2" s="22" t="s">
        <v>76</v>
      </c>
      <c r="H2" s="22" t="s">
        <v>77</v>
      </c>
      <c r="I2" s="23" t="s">
        <v>78</v>
      </c>
    </row>
    <row r="3" spans="1:9" ht="15.75" thickBot="1">
      <c r="A3" s="106" t="str">
        <f>'[1]ORÇ'!A5</f>
        <v>01.</v>
      </c>
      <c r="B3" s="104" t="str">
        <f>'[1]ORÇ'!B5</f>
        <v>INFRA ESTRUTURA</v>
      </c>
      <c r="C3" s="104">
        <f>'[1]ORÇ'!G10</f>
        <v>9486.80352</v>
      </c>
      <c r="D3" s="24">
        <v>1</v>
      </c>
      <c r="E3" s="25"/>
      <c r="F3" s="25"/>
      <c r="G3" s="25"/>
      <c r="H3" s="25"/>
      <c r="I3" s="26"/>
    </row>
    <row r="4" spans="1:9" ht="15.75" thickTop="1">
      <c r="A4" s="103"/>
      <c r="B4" s="105"/>
      <c r="C4" s="105"/>
      <c r="D4" s="27">
        <f aca="true" t="shared" si="0" ref="D4:D12">SUM(C3*D3)</f>
        <v>9486.80352</v>
      </c>
      <c r="E4" s="27"/>
      <c r="F4" s="27"/>
      <c r="G4" s="27"/>
      <c r="H4" s="27"/>
      <c r="I4" s="28"/>
    </row>
    <row r="5" spans="1:9" ht="15.75" thickBot="1">
      <c r="A5" s="106" t="str">
        <f>'[1]ORÇ'!A11</f>
        <v>02.</v>
      </c>
      <c r="B5" s="104" t="str">
        <f>'[1]ORÇ'!B11</f>
        <v>SUPER ESTRUTURA</v>
      </c>
      <c r="C5" s="104">
        <f>'[1]ORÇ'!G13</f>
        <v>1626.60782</v>
      </c>
      <c r="D5" s="24">
        <v>0.3</v>
      </c>
      <c r="E5" s="24">
        <v>0.7</v>
      </c>
      <c r="F5" s="25"/>
      <c r="G5" s="25"/>
      <c r="H5" s="25"/>
      <c r="I5" s="26"/>
    </row>
    <row r="6" spans="1:9" ht="15.75" thickTop="1">
      <c r="A6" s="103"/>
      <c r="B6" s="105"/>
      <c r="C6" s="105"/>
      <c r="D6" s="27">
        <f t="shared" si="0"/>
        <v>487.98234599999995</v>
      </c>
      <c r="E6" s="27">
        <f aca="true" t="shared" si="1" ref="E6:E12">SUM(C5*E5)</f>
        <v>1138.625474</v>
      </c>
      <c r="F6" s="27"/>
      <c r="G6" s="27"/>
      <c r="H6" s="27"/>
      <c r="I6" s="28"/>
    </row>
    <row r="7" spans="1:9" ht="15.75" thickBot="1">
      <c r="A7" s="106" t="str">
        <f>'[1]ORÇ'!A14</f>
        <v>03.</v>
      </c>
      <c r="B7" s="104" t="str">
        <f>'[1]ORÇ'!B14</f>
        <v>PINTURA</v>
      </c>
      <c r="C7" s="104">
        <f>'[1]ORÇ'!G17</f>
        <v>1317.9173839999999</v>
      </c>
      <c r="D7" s="25"/>
      <c r="E7" s="25"/>
      <c r="F7" s="24">
        <v>1</v>
      </c>
      <c r="G7" s="25"/>
      <c r="H7" s="25"/>
      <c r="I7" s="26"/>
    </row>
    <row r="8" spans="1:9" ht="15.75" thickTop="1">
      <c r="A8" s="103"/>
      <c r="B8" s="105"/>
      <c r="C8" s="105"/>
      <c r="D8" s="27"/>
      <c r="E8" s="27"/>
      <c r="F8" s="27">
        <f>SUM(C7*F7)</f>
        <v>1317.9173839999999</v>
      </c>
      <c r="G8" s="27"/>
      <c r="H8" s="27"/>
      <c r="I8" s="28"/>
    </row>
    <row r="9" spans="1:9" ht="15.75" thickBot="1">
      <c r="A9" s="106" t="str">
        <f>'[1]ORÇ'!A18</f>
        <v>04.</v>
      </c>
      <c r="B9" s="104" t="str">
        <f>'[1]ORÇ'!B18</f>
        <v>INSTALAÇÕES ELÉTRICAS</v>
      </c>
      <c r="C9" s="104">
        <f>'[1]ORÇ'!G21</f>
        <v>839.7404</v>
      </c>
      <c r="D9" s="29"/>
      <c r="E9" s="24">
        <v>0.4</v>
      </c>
      <c r="F9" s="24">
        <v>0.6</v>
      </c>
      <c r="G9" s="25"/>
      <c r="H9" s="25"/>
      <c r="I9" s="26"/>
    </row>
    <row r="10" spans="1:9" ht="15.75" thickTop="1">
      <c r="A10" s="103"/>
      <c r="B10" s="105"/>
      <c r="C10" s="105"/>
      <c r="D10" s="27"/>
      <c r="E10" s="27">
        <f t="shared" si="1"/>
        <v>335.89616</v>
      </c>
      <c r="F10" s="27">
        <f>SUM(C9*F9)</f>
        <v>503.84424</v>
      </c>
      <c r="G10" s="27"/>
      <c r="H10" s="27"/>
      <c r="I10" s="28"/>
    </row>
    <row r="11" spans="1:9" ht="15.75" thickBot="1">
      <c r="A11" s="106" t="str">
        <f>'[1]ORÇ'!A22</f>
        <v>05.</v>
      </c>
      <c r="B11" s="104" t="str">
        <f>'[1]ORÇ'!B22</f>
        <v>OUTROS</v>
      </c>
      <c r="C11" s="104">
        <f>'[1]ORÇ'!G27</f>
        <v>47343.9068</v>
      </c>
      <c r="D11" s="24">
        <v>0.2</v>
      </c>
      <c r="E11" s="24">
        <v>0.4</v>
      </c>
      <c r="F11" s="24">
        <v>0.4</v>
      </c>
      <c r="G11" s="25"/>
      <c r="H11" s="25"/>
      <c r="I11" s="26"/>
    </row>
    <row r="12" spans="1:9" ht="15.75" thickTop="1">
      <c r="A12" s="103"/>
      <c r="B12" s="105"/>
      <c r="C12" s="105"/>
      <c r="D12" s="27">
        <f t="shared" si="0"/>
        <v>9468.781359999999</v>
      </c>
      <c r="E12" s="27">
        <f t="shared" si="1"/>
        <v>18937.562719999998</v>
      </c>
      <c r="F12" s="27">
        <f>SUM(C11*F11)</f>
        <v>18937.562719999998</v>
      </c>
      <c r="G12" s="27"/>
      <c r="H12" s="27"/>
      <c r="I12" s="28"/>
    </row>
    <row r="13" spans="1:9" ht="15">
      <c r="A13" s="106"/>
      <c r="B13" s="104"/>
      <c r="C13" s="104"/>
      <c r="D13" s="25"/>
      <c r="E13" s="25"/>
      <c r="F13" s="25"/>
      <c r="G13" s="25"/>
      <c r="H13" s="25"/>
      <c r="I13" s="26"/>
    </row>
    <row r="14" spans="1:9" ht="15">
      <c r="A14" s="103"/>
      <c r="B14" s="105"/>
      <c r="C14" s="105"/>
      <c r="D14" s="27"/>
      <c r="E14" s="27"/>
      <c r="F14" s="27"/>
      <c r="G14" s="27"/>
      <c r="H14" s="27"/>
      <c r="I14" s="28"/>
    </row>
    <row r="15" spans="1:9" ht="15">
      <c r="A15" s="106"/>
      <c r="B15" s="104"/>
      <c r="C15" s="104"/>
      <c r="D15" s="25"/>
      <c r="E15" s="25"/>
      <c r="F15" s="25"/>
      <c r="G15" s="25"/>
      <c r="H15" s="25"/>
      <c r="I15" s="26"/>
    </row>
    <row r="16" spans="1:9" ht="15">
      <c r="A16" s="103"/>
      <c r="B16" s="105"/>
      <c r="C16" s="105"/>
      <c r="D16" s="27"/>
      <c r="E16" s="27"/>
      <c r="F16" s="27"/>
      <c r="G16" s="27"/>
      <c r="H16" s="27"/>
      <c r="I16" s="28"/>
    </row>
    <row r="17" spans="1:9" ht="15">
      <c r="A17" s="102"/>
      <c r="B17" s="104"/>
      <c r="C17" s="104"/>
      <c r="D17" s="25"/>
      <c r="E17" s="25"/>
      <c r="F17" s="25"/>
      <c r="G17" s="25"/>
      <c r="H17" s="25"/>
      <c r="I17" s="26"/>
    </row>
    <row r="18" spans="1:9" ht="15">
      <c r="A18" s="103"/>
      <c r="B18" s="105"/>
      <c r="C18" s="105"/>
      <c r="D18" s="27"/>
      <c r="E18" s="27"/>
      <c r="F18" s="27"/>
      <c r="G18" s="27"/>
      <c r="H18" s="27"/>
      <c r="I18" s="28"/>
    </row>
    <row r="19" spans="1:9" ht="15">
      <c r="A19" s="102"/>
      <c r="B19" s="104"/>
      <c r="C19" s="104"/>
      <c r="D19" s="25"/>
      <c r="E19" s="25"/>
      <c r="F19" s="25"/>
      <c r="G19" s="25"/>
      <c r="H19" s="25"/>
      <c r="I19" s="26"/>
    </row>
    <row r="20" spans="1:9" ht="15">
      <c r="A20" s="103"/>
      <c r="B20" s="105"/>
      <c r="C20" s="105"/>
      <c r="D20" s="27"/>
      <c r="E20" s="27"/>
      <c r="F20" s="27"/>
      <c r="G20" s="27"/>
      <c r="H20" s="27"/>
      <c r="I20" s="28"/>
    </row>
    <row r="21" spans="1:9" ht="15">
      <c r="A21" s="102"/>
      <c r="B21" s="104"/>
      <c r="C21" s="104"/>
      <c r="D21" s="25"/>
      <c r="E21" s="25"/>
      <c r="F21" s="25"/>
      <c r="G21" s="25"/>
      <c r="H21" s="25"/>
      <c r="I21" s="26"/>
    </row>
    <row r="22" spans="1:9" ht="15">
      <c r="A22" s="103"/>
      <c r="B22" s="105"/>
      <c r="C22" s="105"/>
      <c r="D22" s="27"/>
      <c r="E22" s="27"/>
      <c r="F22" s="27"/>
      <c r="G22" s="27"/>
      <c r="H22" s="27"/>
      <c r="I22" s="28"/>
    </row>
    <row r="23" spans="1:9" ht="15">
      <c r="A23" s="102"/>
      <c r="B23" s="104"/>
      <c r="C23" s="104"/>
      <c r="D23" s="25"/>
      <c r="E23" s="25"/>
      <c r="F23" s="25"/>
      <c r="G23" s="25"/>
      <c r="H23" s="25"/>
      <c r="I23" s="26"/>
    </row>
    <row r="24" spans="1:9" ht="15">
      <c r="A24" s="103"/>
      <c r="B24" s="105"/>
      <c r="C24" s="105"/>
      <c r="D24" s="27"/>
      <c r="E24" s="27"/>
      <c r="F24" s="27"/>
      <c r="G24" s="27"/>
      <c r="H24" s="27"/>
      <c r="I24" s="28"/>
    </row>
    <row r="25" spans="1:9" ht="15">
      <c r="A25" s="102"/>
      <c r="B25" s="104"/>
      <c r="C25" s="104"/>
      <c r="D25" s="25"/>
      <c r="E25" s="25"/>
      <c r="F25" s="25"/>
      <c r="G25" s="25"/>
      <c r="H25" s="25"/>
      <c r="I25" s="26"/>
    </row>
    <row r="26" spans="1:9" ht="15">
      <c r="A26" s="103"/>
      <c r="B26" s="105"/>
      <c r="C26" s="105"/>
      <c r="D26" s="27"/>
      <c r="E26" s="27"/>
      <c r="F26" s="27"/>
      <c r="G26" s="27"/>
      <c r="H26" s="27"/>
      <c r="I26" s="28"/>
    </row>
    <row r="27" spans="1:11" ht="15.75" thickBot="1">
      <c r="A27" s="30"/>
      <c r="B27" s="31" t="s">
        <v>79</v>
      </c>
      <c r="C27" s="32">
        <f>SUM(C3:C26)</f>
        <v>60614.975924</v>
      </c>
      <c r="D27" s="33">
        <f>SUM(D4,D6,D8,D10,D12,D14,D16,D18,D20,D22,D24,D26)</f>
        <v>19443.567226</v>
      </c>
      <c r="E27" s="33">
        <f>SUM(E4,E6,E8,E10,E12,E14,E16,E18,E20,E22,E24,E26)</f>
        <v>20412.084354</v>
      </c>
      <c r="F27" s="33">
        <f>SUM(F4,F6,F8,F10,F12,F14,F16,F18,F20,F22,F24,F26)</f>
        <v>20759.324343999997</v>
      </c>
      <c r="G27" s="33"/>
      <c r="H27" s="33"/>
      <c r="I27" s="34"/>
      <c r="K27" s="35"/>
    </row>
  </sheetData>
  <mergeCells count="37"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</mergeCells>
  <printOptions/>
  <pageMargins left="1.0236220472440944" right="0.5118110236220472" top="0.9055118110236221" bottom="0.35433070866141736" header="0.1968503937007874" footer="0.31496062992125984"/>
  <pageSetup horizontalDpi="600" verticalDpi="600" orientation="landscape" paperSize="9" r:id="rId2"/>
  <headerFooter>
    <oddHeader>&amp;C&amp;G&amp;R&amp;P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A458-6256-4936-B8BF-8A2358375D7C}">
  <dimension ref="A1:I37"/>
  <sheetViews>
    <sheetView workbookViewId="0" topLeftCell="A1">
      <selection activeCell="K23" sqref="K23"/>
    </sheetView>
  </sheetViews>
  <sheetFormatPr defaultColWidth="9.140625" defaultRowHeight="15"/>
  <sheetData>
    <row r="1" spans="1:9" ht="44.25" customHeight="1" thickBot="1">
      <c r="A1" s="112" t="str">
        <f>'[1]ORÇ'!A1</f>
        <v>PLANILHA ORÇAMENTÁRIA DE MICRO SISTEMA DE ÁGUA COM DISTRIBUIÇÃO DE REDE E POÇO - VILA DO VENTURA, ALTURA DE 8,00m</v>
      </c>
      <c r="B1" s="113"/>
      <c r="C1" s="113"/>
      <c r="D1" s="113"/>
      <c r="E1" s="113"/>
      <c r="F1" s="113"/>
      <c r="G1" s="113"/>
      <c r="H1" s="113"/>
      <c r="I1" s="114"/>
    </row>
    <row r="2" spans="1:9" ht="15.75" thickBot="1">
      <c r="A2" s="112" t="str">
        <f>'[2]Orçamento'!A2</f>
        <v>CONTRATANTE:  PREFEITURA MUNICIPAL DE OURÉM - PARÁ</v>
      </c>
      <c r="B2" s="113"/>
      <c r="C2" s="113"/>
      <c r="D2" s="113"/>
      <c r="E2" s="113"/>
      <c r="F2" s="113"/>
      <c r="G2" s="113"/>
      <c r="H2" s="113"/>
      <c r="I2" s="114"/>
    </row>
    <row r="3" spans="1:9" ht="31.5" customHeight="1">
      <c r="A3" s="112" t="str">
        <f>'[1]ORÇ'!A2</f>
        <v>LOCALIZADA NA VILA DO VENTURA - ZONA RURAL DO MUNICIPIO DE OURÉM DO PARÁ</v>
      </c>
      <c r="B3" s="113"/>
      <c r="C3" s="113"/>
      <c r="D3" s="113"/>
      <c r="E3" s="113"/>
      <c r="F3" s="113"/>
      <c r="G3" s="113"/>
      <c r="H3" s="113"/>
      <c r="I3" s="114"/>
    </row>
    <row r="4" spans="1:9" ht="15">
      <c r="A4" s="36" t="s">
        <v>80</v>
      </c>
      <c r="B4" s="115">
        <f>'[1]ORÇ'!G45</f>
        <v>60614.975924</v>
      </c>
      <c r="C4" s="115"/>
      <c r="D4" s="38"/>
      <c r="E4" s="39"/>
      <c r="F4" s="40"/>
      <c r="G4" s="37"/>
      <c r="H4" s="37"/>
      <c r="I4" s="41"/>
    </row>
    <row r="5" spans="1:9" ht="15.75" thickBot="1">
      <c r="A5" s="42" t="s">
        <v>81</v>
      </c>
      <c r="B5" s="116" t="s">
        <v>82</v>
      </c>
      <c r="C5" s="116"/>
      <c r="D5" s="43"/>
      <c r="E5" s="43"/>
      <c r="F5" s="44"/>
      <c r="G5" s="45"/>
      <c r="H5" s="45"/>
      <c r="I5" s="46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5.75" thickBot="1">
      <c r="A7" s="48" t="s">
        <v>83</v>
      </c>
      <c r="B7" s="49" t="s">
        <v>84</v>
      </c>
      <c r="C7" s="50"/>
      <c r="D7" s="50"/>
      <c r="E7" s="50"/>
      <c r="F7" s="50"/>
      <c r="G7" s="50"/>
      <c r="H7" s="50"/>
      <c r="I7" s="51"/>
    </row>
    <row r="8" spans="1:9" ht="15.75" thickBot="1">
      <c r="A8" s="52">
        <v>1</v>
      </c>
      <c r="B8" s="53" t="s">
        <v>85</v>
      </c>
      <c r="C8" s="54"/>
      <c r="D8" s="54"/>
      <c r="E8" s="54"/>
      <c r="F8" s="54"/>
      <c r="G8" s="54"/>
      <c r="H8" s="55"/>
      <c r="I8" s="56">
        <v>0.028</v>
      </c>
    </row>
    <row r="9" spans="1:9" ht="15.75" thickBot="1">
      <c r="A9" s="52">
        <v>2</v>
      </c>
      <c r="B9" s="53" t="s">
        <v>86</v>
      </c>
      <c r="C9" s="54"/>
      <c r="D9" s="54"/>
      <c r="E9" s="54"/>
      <c r="F9" s="54"/>
      <c r="G9" s="54"/>
      <c r="H9" s="54"/>
      <c r="I9" s="56">
        <v>0.0064</v>
      </c>
    </row>
    <row r="10" spans="1:9" ht="15.75" thickBot="1">
      <c r="A10" s="52">
        <v>3</v>
      </c>
      <c r="B10" s="53" t="s">
        <v>87</v>
      </c>
      <c r="C10" s="54"/>
      <c r="D10" s="54"/>
      <c r="E10" s="54"/>
      <c r="F10" s="54"/>
      <c r="G10" s="54"/>
      <c r="H10" s="55"/>
      <c r="I10" s="57">
        <v>0.0064</v>
      </c>
    </row>
    <row r="11" spans="1:9" ht="15.75" thickBot="1">
      <c r="A11" s="52">
        <v>4</v>
      </c>
      <c r="B11" s="53" t="s">
        <v>88</v>
      </c>
      <c r="C11" s="54"/>
      <c r="D11" s="54"/>
      <c r="E11" s="54"/>
      <c r="F11" s="54"/>
      <c r="G11" s="54"/>
      <c r="H11" s="55"/>
      <c r="I11" s="56">
        <v>0.0065</v>
      </c>
    </row>
    <row r="12" spans="1:9" ht="15">
      <c r="A12" s="52">
        <v>5</v>
      </c>
      <c r="B12" s="53" t="s">
        <v>89</v>
      </c>
      <c r="C12" s="54"/>
      <c r="D12" s="54"/>
      <c r="E12" s="54"/>
      <c r="F12" s="54"/>
      <c r="G12" s="54"/>
      <c r="H12" s="55"/>
      <c r="I12" s="58">
        <v>0.028</v>
      </c>
    </row>
    <row r="13" spans="1:9" ht="15.75" thickBot="1">
      <c r="A13" s="59">
        <v>6</v>
      </c>
      <c r="B13" s="60" t="s">
        <v>90</v>
      </c>
      <c r="C13" s="61"/>
      <c r="D13" s="61"/>
      <c r="E13" s="61"/>
      <c r="F13" s="61"/>
      <c r="G13" s="61"/>
      <c r="H13" s="62"/>
      <c r="I13" s="63">
        <f>I20</f>
        <v>0.1315</v>
      </c>
    </row>
    <row r="14" spans="1:9" ht="15">
      <c r="A14" s="64"/>
      <c r="B14" s="54"/>
      <c r="C14" s="54"/>
      <c r="D14" s="54"/>
      <c r="E14" s="54"/>
      <c r="F14" s="54"/>
      <c r="G14" s="54"/>
      <c r="H14" s="54"/>
      <c r="I14" s="65"/>
    </row>
    <row r="15" spans="1:9" ht="15.75" thickBot="1">
      <c r="A15" s="66" t="s">
        <v>83</v>
      </c>
      <c r="B15" s="67" t="s">
        <v>91</v>
      </c>
      <c r="C15" s="54"/>
      <c r="D15" s="54"/>
      <c r="E15" s="54"/>
      <c r="F15" s="54"/>
      <c r="G15" s="54"/>
      <c r="H15" s="54"/>
      <c r="I15" s="65"/>
    </row>
    <row r="16" spans="1:9" ht="15">
      <c r="A16" s="68" t="s">
        <v>92</v>
      </c>
      <c r="B16" s="69" t="s">
        <v>93</v>
      </c>
      <c r="C16" s="70"/>
      <c r="D16" s="70"/>
      <c r="E16" s="70"/>
      <c r="F16" s="70"/>
      <c r="G16" s="70"/>
      <c r="H16" s="70"/>
      <c r="I16" s="71">
        <v>0.05</v>
      </c>
    </row>
    <row r="17" spans="1:9" ht="15">
      <c r="A17" s="52" t="s">
        <v>94</v>
      </c>
      <c r="B17" s="53" t="s">
        <v>95</v>
      </c>
      <c r="C17" s="54"/>
      <c r="D17" s="54"/>
      <c r="E17" s="54"/>
      <c r="F17" s="54"/>
      <c r="G17" s="54"/>
      <c r="H17" s="54"/>
      <c r="I17" s="72">
        <v>0.0065</v>
      </c>
    </row>
    <row r="18" spans="1:9" ht="15">
      <c r="A18" s="52" t="s">
        <v>96</v>
      </c>
      <c r="B18" s="53" t="s">
        <v>97</v>
      </c>
      <c r="C18" s="54"/>
      <c r="D18" s="54"/>
      <c r="E18" s="54"/>
      <c r="F18" s="54"/>
      <c r="G18" s="54"/>
      <c r="H18" s="54"/>
      <c r="I18" s="72">
        <v>0.03</v>
      </c>
    </row>
    <row r="19" spans="1:9" ht="15.75" thickBot="1">
      <c r="A19" s="59" t="s">
        <v>98</v>
      </c>
      <c r="B19" s="73" t="s">
        <v>99</v>
      </c>
      <c r="C19" s="61"/>
      <c r="D19" s="61"/>
      <c r="E19" s="61"/>
      <c r="F19" s="61"/>
      <c r="G19" s="61"/>
      <c r="H19" s="61"/>
      <c r="I19" s="74">
        <v>0.045</v>
      </c>
    </row>
    <row r="20" spans="1:9" ht="15.75" thickBot="1">
      <c r="A20" s="53"/>
      <c r="B20" s="54"/>
      <c r="C20" s="54"/>
      <c r="D20" s="54"/>
      <c r="E20" s="54"/>
      <c r="F20" s="70" t="s">
        <v>100</v>
      </c>
      <c r="G20" s="70"/>
      <c r="H20" s="75"/>
      <c r="I20" s="76">
        <f>SUM(I16:I19)</f>
        <v>0.1315</v>
      </c>
    </row>
    <row r="21" spans="1:9" ht="15.75" thickBot="1">
      <c r="A21" s="77" t="s">
        <v>101</v>
      </c>
      <c r="B21" s="78"/>
      <c r="C21" s="78"/>
      <c r="D21" s="78"/>
      <c r="E21" s="78"/>
      <c r="F21" s="78"/>
      <c r="G21" s="78"/>
      <c r="H21" s="78"/>
      <c r="I21" s="79"/>
    </row>
    <row r="22" spans="1:9" ht="32.25" customHeight="1" thickBot="1">
      <c r="A22" s="80"/>
      <c r="B22" s="81"/>
      <c r="C22" s="81"/>
      <c r="D22" s="81"/>
      <c r="E22" s="81"/>
      <c r="F22" s="81"/>
      <c r="G22" s="82" t="s">
        <v>102</v>
      </c>
      <c r="H22" s="83"/>
      <c r="I22" s="84">
        <f>(((1+I8+I9+I10)*(1+I11)*(1+I12))/(1-I13))-1</f>
        <v>0.23995051882556107</v>
      </c>
    </row>
    <row r="23" spans="1:9" ht="15">
      <c r="A23" s="47"/>
      <c r="B23" s="54"/>
      <c r="C23" s="54"/>
      <c r="D23" s="54"/>
      <c r="E23" s="54"/>
      <c r="F23" s="54"/>
      <c r="G23" s="54"/>
      <c r="H23" s="54"/>
      <c r="I23" s="54"/>
    </row>
    <row r="24" spans="1:9" ht="15">
      <c r="A24" s="85" t="s">
        <v>103</v>
      </c>
      <c r="B24" s="47"/>
      <c r="C24" s="47"/>
      <c r="D24" s="47"/>
      <c r="E24" s="47"/>
      <c r="F24" s="47"/>
      <c r="G24" s="47"/>
      <c r="H24" s="47"/>
      <c r="I24" s="47"/>
    </row>
    <row r="25" spans="1:9" ht="19.5" customHeight="1">
      <c r="A25" s="110" t="s">
        <v>104</v>
      </c>
      <c r="B25" s="110"/>
      <c r="C25" s="110"/>
      <c r="D25" s="110"/>
      <c r="E25" s="110"/>
      <c r="F25" s="110"/>
      <c r="G25" s="110"/>
      <c r="H25" s="110"/>
      <c r="I25" s="110"/>
    </row>
    <row r="26" spans="1:9" ht="28.5" customHeight="1">
      <c r="A26" s="110" t="s">
        <v>105</v>
      </c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</row>
    <row r="28" spans="1:9" ht="26.25" customHeight="1">
      <c r="A28" s="110" t="s">
        <v>107</v>
      </c>
      <c r="B28" s="110"/>
      <c r="C28" s="110"/>
      <c r="D28" s="110"/>
      <c r="E28" s="110"/>
      <c r="F28" s="110"/>
      <c r="G28" s="110"/>
      <c r="H28" s="110"/>
      <c r="I28" s="110"/>
    </row>
    <row r="29" spans="1:9" ht="43.5" customHeight="1">
      <c r="A29" s="110" t="s">
        <v>108</v>
      </c>
      <c r="B29" s="110"/>
      <c r="C29" s="110"/>
      <c r="D29" s="110"/>
      <c r="E29" s="110"/>
      <c r="F29" s="110"/>
      <c r="G29" s="110"/>
      <c r="H29" s="110"/>
      <c r="I29" s="110"/>
    </row>
    <row r="30" spans="2:9" ht="15"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5">
      <c r="B32" s="86"/>
      <c r="C32" s="86"/>
      <c r="D32" s="86"/>
      <c r="E32" s="86"/>
      <c r="F32" s="86"/>
      <c r="G32" s="86"/>
      <c r="H32" s="86"/>
      <c r="I32" s="86"/>
    </row>
    <row r="33" spans="2:9" ht="15">
      <c r="B33" s="86"/>
      <c r="C33" s="86"/>
      <c r="D33" s="86"/>
      <c r="E33" s="86"/>
      <c r="F33" s="86"/>
      <c r="G33" s="86"/>
      <c r="H33" s="86"/>
      <c r="I33" s="86"/>
    </row>
    <row r="34" spans="2:9" ht="15">
      <c r="B34" s="86"/>
      <c r="C34" s="86"/>
      <c r="D34" s="86"/>
      <c r="E34" s="86"/>
      <c r="F34" s="86"/>
      <c r="G34" s="86"/>
      <c r="H34" s="86"/>
      <c r="I34" s="86"/>
    </row>
    <row r="35" spans="2:9" ht="15">
      <c r="B35" s="86"/>
      <c r="C35" s="86"/>
      <c r="D35" s="86"/>
      <c r="E35" s="86"/>
      <c r="F35" s="86"/>
      <c r="G35" s="86"/>
      <c r="H35" s="86"/>
      <c r="I35" s="86"/>
    </row>
    <row r="36" spans="2:9" ht="15">
      <c r="B36" s="86"/>
      <c r="C36" s="86"/>
      <c r="D36" s="86"/>
      <c r="E36" s="86"/>
      <c r="F36" s="86"/>
      <c r="G36" s="86"/>
      <c r="H36" s="86"/>
      <c r="I36" s="86"/>
    </row>
    <row r="37" spans="2:9" ht="15">
      <c r="B37" s="86"/>
      <c r="C37" s="86"/>
      <c r="D37" s="86"/>
      <c r="E37" s="86"/>
      <c r="F37" s="86"/>
      <c r="G37" s="86"/>
      <c r="H37" s="86"/>
      <c r="I37" s="86"/>
    </row>
  </sheetData>
  <mergeCells count="10">
    <mergeCell ref="A26:I26"/>
    <mergeCell ref="A27:I27"/>
    <mergeCell ref="A28:I28"/>
    <mergeCell ref="A29:I29"/>
    <mergeCell ref="A1:I1"/>
    <mergeCell ref="A2:I2"/>
    <mergeCell ref="A3:I3"/>
    <mergeCell ref="B4:C4"/>
    <mergeCell ref="B5:C5"/>
    <mergeCell ref="A25:I25"/>
  </mergeCells>
  <printOptions/>
  <pageMargins left="0.99" right="0.5118110236220472" top="1.535433070866142" bottom="0.7874015748031497" header="0.31496062992125984" footer="0.31496062992125984"/>
  <pageSetup horizontalDpi="600" verticalDpi="600" orientation="portrait" paperSize="9" r:id="rId3"/>
  <headerFooter scaleWithDoc="0" alignWithMargins="0">
    <oddHeader>&amp;C&amp;G&amp;R&amp;P</oddHeader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B86A-1737-43F6-9AEF-A960240C3432}">
  <dimension ref="A1:I45"/>
  <sheetViews>
    <sheetView view="pageBreakPreview" zoomScaleSheetLayoutView="100" workbookViewId="0" topLeftCell="A10">
      <selection activeCell="I4" sqref="I4"/>
    </sheetView>
  </sheetViews>
  <sheetFormatPr defaultColWidth="9.140625" defaultRowHeight="15"/>
  <cols>
    <col min="2" max="2" width="48.7109375" style="0" customWidth="1"/>
    <col min="4" max="4" width="10.57421875" style="0" customWidth="1"/>
    <col min="5" max="6" width="10.140625" style="0" bestFit="1" customWidth="1"/>
    <col min="7" max="7" width="11.57421875" style="0" customWidth="1"/>
  </cols>
  <sheetData>
    <row r="1" spans="1:7" ht="36" customHeight="1">
      <c r="A1" s="93" t="s">
        <v>109</v>
      </c>
      <c r="B1" s="94"/>
      <c r="C1" s="94"/>
      <c r="D1" s="94"/>
      <c r="E1" s="94"/>
      <c r="F1" s="94"/>
      <c r="G1" s="95"/>
    </row>
    <row r="2" spans="1:7" ht="36" customHeight="1">
      <c r="A2" s="93" t="s">
        <v>110</v>
      </c>
      <c r="B2" s="94"/>
      <c r="C2" s="94"/>
      <c r="D2" s="94"/>
      <c r="E2" s="94"/>
      <c r="F2" s="94"/>
      <c r="G2" s="95"/>
    </row>
    <row r="3" spans="1:9" ht="18.75" customHeight="1">
      <c r="A3" s="96" t="s">
        <v>2</v>
      </c>
      <c r="B3" s="96" t="s">
        <v>3</v>
      </c>
      <c r="C3" s="96" t="s">
        <v>4</v>
      </c>
      <c r="D3" s="96" t="s">
        <v>5</v>
      </c>
      <c r="E3" s="100" t="s">
        <v>26</v>
      </c>
      <c r="F3" s="98" t="s">
        <v>27</v>
      </c>
      <c r="G3" s="100" t="s">
        <v>6</v>
      </c>
      <c r="I3">
        <v>1.24</v>
      </c>
    </row>
    <row r="4" spans="1:7" ht="18.75" customHeight="1">
      <c r="A4" s="97"/>
      <c r="B4" s="97"/>
      <c r="C4" s="97"/>
      <c r="D4" s="97"/>
      <c r="E4" s="101"/>
      <c r="F4" s="99"/>
      <c r="G4" s="101"/>
    </row>
    <row r="5" spans="1:7" ht="15.75">
      <c r="A5" s="1" t="s">
        <v>0</v>
      </c>
      <c r="B5" s="2" t="s">
        <v>28</v>
      </c>
      <c r="C5" s="8"/>
      <c r="D5" s="3"/>
      <c r="E5" s="3"/>
      <c r="F5" s="3"/>
      <c r="G5" s="3"/>
    </row>
    <row r="6" spans="1:7" ht="15.75">
      <c r="A6" s="1" t="s">
        <v>1</v>
      </c>
      <c r="B6" s="2" t="s">
        <v>29</v>
      </c>
      <c r="C6" s="8"/>
      <c r="D6" s="3"/>
      <c r="E6" s="3"/>
      <c r="F6" s="3"/>
      <c r="G6" s="3"/>
    </row>
    <row r="7" spans="1:7" ht="15.75">
      <c r="A7" s="5" t="s">
        <v>30</v>
      </c>
      <c r="B7" s="6" t="s">
        <v>31</v>
      </c>
      <c r="C7" s="8" t="s">
        <v>32</v>
      </c>
      <c r="D7" s="15">
        <v>12.6</v>
      </c>
      <c r="E7" s="15">
        <v>72.64</v>
      </c>
      <c r="F7" s="16">
        <f>SUM(E7*$I$3)</f>
        <v>90.0736</v>
      </c>
      <c r="G7" s="16">
        <f aca="true" t="shared" si="0" ref="G7:G9">SUM(D7*F7)</f>
        <v>1134.92736</v>
      </c>
    </row>
    <row r="8" spans="1:7" ht="15.75">
      <c r="A8" s="5" t="s">
        <v>33</v>
      </c>
      <c r="B8" s="6" t="s">
        <v>34</v>
      </c>
      <c r="C8" s="8" t="s">
        <v>32</v>
      </c>
      <c r="D8" s="15">
        <v>0.9</v>
      </c>
      <c r="E8" s="15">
        <v>811.12</v>
      </c>
      <c r="F8" s="16">
        <f aca="true" t="shared" si="1" ref="F8:F9">SUM(E8*$I$3)</f>
        <v>1005.7888</v>
      </c>
      <c r="G8" s="16">
        <f t="shared" si="0"/>
        <v>905.20992</v>
      </c>
    </row>
    <row r="9" spans="1:7" ht="15.75">
      <c r="A9" s="5" t="s">
        <v>35</v>
      </c>
      <c r="B9" s="3" t="s">
        <v>36</v>
      </c>
      <c r="C9" s="8" t="s">
        <v>37</v>
      </c>
      <c r="D9" s="14">
        <v>7.2</v>
      </c>
      <c r="E9" s="14">
        <v>834.08</v>
      </c>
      <c r="F9" s="16">
        <f t="shared" si="1"/>
        <v>1034.2592</v>
      </c>
      <c r="G9" s="16">
        <f t="shared" si="0"/>
        <v>7446.66624</v>
      </c>
    </row>
    <row r="10" spans="1:7" ht="15.75">
      <c r="A10" s="90" t="s">
        <v>9</v>
      </c>
      <c r="B10" s="91"/>
      <c r="C10" s="91"/>
      <c r="D10" s="91"/>
      <c r="E10" s="91"/>
      <c r="F10" s="92"/>
      <c r="G10" s="17">
        <f>SUM(G7:G9)</f>
        <v>9486.80352</v>
      </c>
    </row>
    <row r="11" spans="1:7" ht="15.75">
      <c r="A11" s="1" t="s">
        <v>38</v>
      </c>
      <c r="B11" s="2" t="s">
        <v>39</v>
      </c>
      <c r="C11" s="8"/>
      <c r="D11" s="3"/>
      <c r="E11" s="3"/>
      <c r="F11" s="3"/>
      <c r="G11" s="3"/>
    </row>
    <row r="12" spans="1:7" ht="15.75">
      <c r="A12" s="1" t="s">
        <v>40</v>
      </c>
      <c r="B12" s="3" t="s">
        <v>41</v>
      </c>
      <c r="C12" s="8" t="s">
        <v>32</v>
      </c>
      <c r="D12" s="3">
        <v>1.55</v>
      </c>
      <c r="E12" s="3">
        <v>846.31</v>
      </c>
      <c r="F12" s="16">
        <f aca="true" t="shared" si="2" ref="F12">SUM(E12*$I$3)</f>
        <v>1049.4243999999999</v>
      </c>
      <c r="G12" s="16">
        <f aca="true" t="shared" si="3" ref="G12">SUM(D12*F12)</f>
        <v>1626.60782</v>
      </c>
    </row>
    <row r="13" spans="1:7" ht="15.75">
      <c r="A13" s="90" t="s">
        <v>42</v>
      </c>
      <c r="B13" s="91"/>
      <c r="C13" s="91"/>
      <c r="D13" s="91"/>
      <c r="E13" s="91"/>
      <c r="F13" s="92"/>
      <c r="G13" s="17">
        <f>SUM(G12:G12)</f>
        <v>1626.60782</v>
      </c>
    </row>
    <row r="14" spans="1:7" ht="15.75">
      <c r="A14" s="1" t="s">
        <v>43</v>
      </c>
      <c r="B14" s="2" t="s">
        <v>44</v>
      </c>
      <c r="C14" s="8"/>
      <c r="D14" s="3"/>
      <c r="E14" s="3"/>
      <c r="F14" s="3"/>
      <c r="G14" s="3"/>
    </row>
    <row r="15" spans="1:7" ht="15.75">
      <c r="A15" s="1" t="s">
        <v>45</v>
      </c>
      <c r="B15" s="3" t="s">
        <v>46</v>
      </c>
      <c r="C15" s="8" t="s">
        <v>37</v>
      </c>
      <c r="D15" s="3">
        <v>17.36</v>
      </c>
      <c r="E15" s="3">
        <v>24.61</v>
      </c>
      <c r="F15" s="16">
        <f aca="true" t="shared" si="4" ref="F15:F16">SUM(E15*$I$3)</f>
        <v>30.516399999999997</v>
      </c>
      <c r="G15" s="16">
        <f aca="true" t="shared" si="5" ref="G15:G16">SUM(D15*F15)</f>
        <v>529.7647039999999</v>
      </c>
    </row>
    <row r="16" spans="1:7" ht="15.75">
      <c r="A16" s="1" t="s">
        <v>47</v>
      </c>
      <c r="B16" s="3" t="s">
        <v>48</v>
      </c>
      <c r="C16" s="8" t="s">
        <v>37</v>
      </c>
      <c r="D16" s="3">
        <v>15.93</v>
      </c>
      <c r="E16" s="3">
        <v>39.9</v>
      </c>
      <c r="F16" s="16">
        <f t="shared" si="4"/>
        <v>49.476</v>
      </c>
      <c r="G16" s="16">
        <f t="shared" si="5"/>
        <v>788.1526799999999</v>
      </c>
    </row>
    <row r="17" spans="1:7" ht="15.75">
      <c r="A17" s="90" t="s">
        <v>49</v>
      </c>
      <c r="B17" s="91"/>
      <c r="C17" s="91"/>
      <c r="D17" s="91"/>
      <c r="E17" s="91"/>
      <c r="F17" s="92"/>
      <c r="G17" s="17">
        <f>SUM(G15:G16)</f>
        <v>1317.9173839999999</v>
      </c>
    </row>
    <row r="18" spans="1:7" ht="15.75">
      <c r="A18" s="1" t="s">
        <v>50</v>
      </c>
      <c r="B18" s="2" t="s">
        <v>51</v>
      </c>
      <c r="C18" s="8"/>
      <c r="D18" s="3"/>
      <c r="E18" s="3"/>
      <c r="F18" s="3"/>
      <c r="G18" s="3"/>
    </row>
    <row r="19" spans="1:7" ht="15.75">
      <c r="A19" s="5" t="s">
        <v>52</v>
      </c>
      <c r="B19" s="6" t="s">
        <v>53</v>
      </c>
      <c r="C19" s="8" t="s">
        <v>54</v>
      </c>
      <c r="D19" s="15">
        <v>1</v>
      </c>
      <c r="E19" s="15">
        <v>250.97</v>
      </c>
      <c r="F19" s="16">
        <f aca="true" t="shared" si="6" ref="F19:F20">SUM(E19*$I$3)</f>
        <v>311.2028</v>
      </c>
      <c r="G19" s="16">
        <f aca="true" t="shared" si="7" ref="G19:G20">SUM(D19*F19)</f>
        <v>311.2028</v>
      </c>
    </row>
    <row r="20" spans="1:7" ht="15.75">
      <c r="A20" s="5" t="s">
        <v>55</v>
      </c>
      <c r="B20" s="3" t="s">
        <v>56</v>
      </c>
      <c r="C20" s="8" t="s">
        <v>19</v>
      </c>
      <c r="D20" s="14">
        <v>1</v>
      </c>
      <c r="E20" s="14">
        <v>426.24</v>
      </c>
      <c r="F20" s="16">
        <f t="shared" si="6"/>
        <v>528.5376</v>
      </c>
      <c r="G20" s="16">
        <f t="shared" si="7"/>
        <v>528.5376</v>
      </c>
    </row>
    <row r="21" spans="1:7" ht="15.75">
      <c r="A21" s="90" t="s">
        <v>57</v>
      </c>
      <c r="B21" s="91"/>
      <c r="C21" s="91"/>
      <c r="D21" s="91"/>
      <c r="E21" s="91"/>
      <c r="F21" s="92"/>
      <c r="G21" s="17">
        <f>SUM(G19:G20)</f>
        <v>839.7404</v>
      </c>
    </row>
    <row r="22" spans="1:7" ht="15.75">
      <c r="A22" s="1" t="s">
        <v>58</v>
      </c>
      <c r="B22" s="2" t="s">
        <v>59</v>
      </c>
      <c r="C22" s="8"/>
      <c r="D22" s="3"/>
      <c r="E22" s="3"/>
      <c r="F22" s="3"/>
      <c r="G22" s="3"/>
    </row>
    <row r="23" spans="1:7" ht="15.75">
      <c r="A23" s="5" t="s">
        <v>60</v>
      </c>
      <c r="B23" s="6" t="s">
        <v>61</v>
      </c>
      <c r="C23" s="8" t="s">
        <v>62</v>
      </c>
      <c r="D23" s="15">
        <v>1</v>
      </c>
      <c r="E23" s="15">
        <v>13669.89</v>
      </c>
      <c r="F23" s="16">
        <f aca="true" t="shared" si="8" ref="F23:F26">SUM(E23*$I$3)</f>
        <v>16950.6636</v>
      </c>
      <c r="G23" s="16">
        <f aca="true" t="shared" si="9" ref="G23:G26">SUM(D23*F23)</f>
        <v>16950.6636</v>
      </c>
    </row>
    <row r="24" spans="1:7" ht="15.75">
      <c r="A24" s="5" t="s">
        <v>63</v>
      </c>
      <c r="B24" s="6" t="s">
        <v>64</v>
      </c>
      <c r="C24" s="8" t="s">
        <v>19</v>
      </c>
      <c r="D24" s="15">
        <v>1</v>
      </c>
      <c r="E24" s="15">
        <v>3571.81</v>
      </c>
      <c r="F24" s="16">
        <f t="shared" si="8"/>
        <v>4429.0444</v>
      </c>
      <c r="G24" s="16">
        <f t="shared" si="9"/>
        <v>4429.0444</v>
      </c>
    </row>
    <row r="25" spans="1:7" ht="15.75">
      <c r="A25" s="5" t="s">
        <v>65</v>
      </c>
      <c r="B25" s="6" t="s">
        <v>66</v>
      </c>
      <c r="C25" s="8" t="s">
        <v>19</v>
      </c>
      <c r="D25" s="15">
        <v>1</v>
      </c>
      <c r="E25" s="15">
        <v>7696.87</v>
      </c>
      <c r="F25" s="16">
        <f t="shared" si="8"/>
        <v>9544.1188</v>
      </c>
      <c r="G25" s="16">
        <f t="shared" si="9"/>
        <v>9544.1188</v>
      </c>
    </row>
    <row r="26" spans="1:7" ht="31.5">
      <c r="A26" s="5" t="s">
        <v>67</v>
      </c>
      <c r="B26" s="18" t="s">
        <v>68</v>
      </c>
      <c r="C26" s="19" t="s">
        <v>62</v>
      </c>
      <c r="D26" s="20">
        <v>300</v>
      </c>
      <c r="E26" s="20">
        <v>44.14</v>
      </c>
      <c r="F26" s="16">
        <f t="shared" si="8"/>
        <v>54.7336</v>
      </c>
      <c r="G26" s="16">
        <f t="shared" si="9"/>
        <v>16420.08</v>
      </c>
    </row>
    <row r="27" spans="1:7" ht="15.75">
      <c r="A27" s="90" t="s">
        <v>69</v>
      </c>
      <c r="B27" s="91"/>
      <c r="C27" s="91"/>
      <c r="D27" s="91"/>
      <c r="E27" s="91"/>
      <c r="F27" s="92"/>
      <c r="G27" s="17">
        <f>SUM(G23:G26)</f>
        <v>47343.9068</v>
      </c>
    </row>
    <row r="28" spans="1:7" ht="15.75">
      <c r="A28" s="9"/>
      <c r="B28" s="10"/>
      <c r="C28" s="8"/>
      <c r="D28" s="7"/>
      <c r="E28" s="7"/>
      <c r="F28" s="7"/>
      <c r="G28" s="7"/>
    </row>
    <row r="29" spans="1:7" ht="15.75">
      <c r="A29" s="5"/>
      <c r="B29" s="6"/>
      <c r="C29" s="8"/>
      <c r="D29" s="15"/>
      <c r="E29" s="15"/>
      <c r="F29" s="16"/>
      <c r="G29" s="16"/>
    </row>
    <row r="30" spans="1:7" ht="15.75">
      <c r="A30" s="5"/>
      <c r="B30" s="3"/>
      <c r="C30" s="8"/>
      <c r="D30" s="15"/>
      <c r="E30" s="14"/>
      <c r="F30" s="16"/>
      <c r="G30" s="16"/>
    </row>
    <row r="31" spans="1:7" ht="15.75">
      <c r="A31" s="5"/>
      <c r="B31" s="3"/>
      <c r="C31" s="8"/>
      <c r="D31" s="15"/>
      <c r="E31" s="14"/>
      <c r="F31" s="16"/>
      <c r="G31" s="16"/>
    </row>
    <row r="32" spans="1:7" ht="15.75">
      <c r="A32" s="1"/>
      <c r="B32" s="2"/>
      <c r="C32" s="8"/>
      <c r="D32" s="3"/>
      <c r="E32" s="3"/>
      <c r="F32" s="3"/>
      <c r="G32" s="3"/>
    </row>
    <row r="33" spans="1:7" ht="15.75">
      <c r="A33" s="5"/>
      <c r="B33" s="6"/>
      <c r="C33" s="8"/>
      <c r="D33" s="15"/>
      <c r="E33" s="15"/>
      <c r="F33" s="16"/>
      <c r="G33" s="16"/>
    </row>
    <row r="34" spans="1:7" ht="15.75">
      <c r="A34" s="5"/>
      <c r="B34" s="3"/>
      <c r="C34" s="8"/>
      <c r="D34" s="15"/>
      <c r="E34" s="14"/>
      <c r="F34" s="16"/>
      <c r="G34" s="16"/>
    </row>
    <row r="35" spans="1:7" ht="15.75">
      <c r="A35" s="5"/>
      <c r="B35" s="3"/>
      <c r="C35" s="8"/>
      <c r="D35" s="15"/>
      <c r="E35" s="14"/>
      <c r="F35" s="16"/>
      <c r="G35" s="16"/>
    </row>
    <row r="36" spans="1:7" ht="15.75">
      <c r="A36" s="4"/>
      <c r="B36" s="3"/>
      <c r="C36" s="8"/>
      <c r="D36" s="3"/>
      <c r="E36" s="3"/>
      <c r="F36" s="3"/>
      <c r="G36" s="3"/>
    </row>
    <row r="37" spans="1:7" ht="15.75">
      <c r="A37" s="4"/>
      <c r="B37" s="3"/>
      <c r="C37" s="8"/>
      <c r="D37" s="3"/>
      <c r="E37" s="3"/>
      <c r="F37" s="3"/>
      <c r="G37" s="3"/>
    </row>
    <row r="38" spans="1:7" ht="15.75">
      <c r="A38" s="4"/>
      <c r="B38" s="3"/>
      <c r="C38" s="8"/>
      <c r="D38" s="3"/>
      <c r="E38" s="3"/>
      <c r="F38" s="3"/>
      <c r="G38" s="3"/>
    </row>
    <row r="39" spans="1:7" ht="15.75">
      <c r="A39" s="4"/>
      <c r="B39" s="3"/>
      <c r="C39" s="8"/>
      <c r="D39" s="3"/>
      <c r="E39" s="3"/>
      <c r="F39" s="3"/>
      <c r="G39" s="3"/>
    </row>
    <row r="40" spans="1:7" ht="15.75">
      <c r="A40" s="4"/>
      <c r="B40" s="3"/>
      <c r="C40" s="8"/>
      <c r="D40" s="3"/>
      <c r="E40" s="3"/>
      <c r="F40" s="3"/>
      <c r="G40" s="3"/>
    </row>
    <row r="41" spans="1:7" ht="15.75">
      <c r="A41" s="4"/>
      <c r="B41" s="3"/>
      <c r="C41" s="8"/>
      <c r="D41" s="3"/>
      <c r="E41" s="3"/>
      <c r="F41" s="3"/>
      <c r="G41" s="3"/>
    </row>
    <row r="42" spans="1:7" ht="15.75">
      <c r="A42" s="4"/>
      <c r="B42" s="3"/>
      <c r="C42" s="8"/>
      <c r="D42" s="3"/>
      <c r="E42" s="3"/>
      <c r="F42" s="3"/>
      <c r="G42" s="3"/>
    </row>
    <row r="43" spans="1:7" ht="15.75">
      <c r="A43" s="4"/>
      <c r="B43" s="3"/>
      <c r="C43" s="8"/>
      <c r="D43" s="3"/>
      <c r="E43" s="3"/>
      <c r="F43" s="3"/>
      <c r="G43" s="3"/>
    </row>
    <row r="44" spans="1:7" ht="15.75">
      <c r="A44" s="4"/>
      <c r="B44" s="3"/>
      <c r="C44" s="8"/>
      <c r="D44" s="3"/>
      <c r="E44" s="3"/>
      <c r="F44" s="3"/>
      <c r="G44" s="3"/>
    </row>
    <row r="45" spans="1:7" ht="15.75">
      <c r="A45" s="4"/>
      <c r="B45" s="11" t="s">
        <v>7</v>
      </c>
      <c r="C45" s="8"/>
      <c r="D45" s="3"/>
      <c r="E45" s="3"/>
      <c r="F45" s="13" t="s">
        <v>8</v>
      </c>
      <c r="G45" s="9">
        <f>SUM(G10,G13,G17,G21,G27)</f>
        <v>60614.975924</v>
      </c>
    </row>
  </sheetData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10:F10"/>
    <mergeCell ref="A13:F13"/>
    <mergeCell ref="A17:F17"/>
    <mergeCell ref="A21:F21"/>
    <mergeCell ref="A27:F27"/>
  </mergeCells>
  <printOptions/>
  <pageMargins left="0.984251968503937" right="0.5118110236220472" top="1.8110236220472442" bottom="0.7874015748031497" header="0.5118110236220472" footer="0.31496062992125984"/>
  <pageSetup horizontalDpi="600" verticalDpi="600" orientation="portrait" paperSize="9" scale="78" r:id="rId2"/>
  <headerFooter>
    <oddHeader>&amp;C&amp;G&amp;R&amp;P</oddHeader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A22E6-DD39-473B-A587-F21CB4CF2945}">
  <dimension ref="A1:K27"/>
  <sheetViews>
    <sheetView workbookViewId="0" topLeftCell="A1">
      <selection activeCell="G33" sqref="G33"/>
    </sheetView>
  </sheetViews>
  <sheetFormatPr defaultColWidth="9.140625" defaultRowHeight="15"/>
  <cols>
    <col min="2" max="2" width="49.57421875" style="0" customWidth="1"/>
    <col min="3" max="3" width="13.57421875" style="0" customWidth="1"/>
    <col min="11" max="11" width="10.140625" style="0" bestFit="1" customWidth="1"/>
  </cols>
  <sheetData>
    <row r="1" spans="1:9" ht="20.25" customHeight="1" thickBot="1">
      <c r="A1" s="107" t="s">
        <v>70</v>
      </c>
      <c r="B1" s="108"/>
      <c r="C1" s="108"/>
      <c r="D1" s="108"/>
      <c r="E1" s="108"/>
      <c r="F1" s="108"/>
      <c r="G1" s="108"/>
      <c r="H1" s="108"/>
      <c r="I1" s="109"/>
    </row>
    <row r="2" spans="1:9" ht="15">
      <c r="A2" s="21" t="s">
        <v>2</v>
      </c>
      <c r="B2" s="22" t="s">
        <v>71</v>
      </c>
      <c r="C2" s="22" t="s">
        <v>72</v>
      </c>
      <c r="D2" s="22" t="s">
        <v>73</v>
      </c>
      <c r="E2" s="22" t="s">
        <v>74</v>
      </c>
      <c r="F2" s="22" t="s">
        <v>75</v>
      </c>
      <c r="G2" s="22" t="s">
        <v>76</v>
      </c>
      <c r="H2" s="22" t="s">
        <v>77</v>
      </c>
      <c r="I2" s="23" t="s">
        <v>78</v>
      </c>
    </row>
    <row r="3" spans="1:9" ht="15.75" thickBot="1">
      <c r="A3" s="106" t="str">
        <f>'[3]ORÇ'!A5</f>
        <v>01.</v>
      </c>
      <c r="B3" s="104" t="str">
        <f>'[3]ORÇ'!B5</f>
        <v>INFRA ESTRUTURA</v>
      </c>
      <c r="C3" s="104">
        <f>'[3]ORÇ'!G10</f>
        <v>9486.80352</v>
      </c>
      <c r="D3" s="24">
        <v>1</v>
      </c>
      <c r="E3" s="25"/>
      <c r="F3" s="25"/>
      <c r="G3" s="25"/>
      <c r="H3" s="25"/>
      <c r="I3" s="26"/>
    </row>
    <row r="4" spans="1:9" ht="15.75" thickTop="1">
      <c r="A4" s="103"/>
      <c r="B4" s="105"/>
      <c r="C4" s="105"/>
      <c r="D4" s="27">
        <f aca="true" t="shared" si="0" ref="D4:D12">SUM(C3*D3)</f>
        <v>9486.80352</v>
      </c>
      <c r="E4" s="27"/>
      <c r="F4" s="27"/>
      <c r="G4" s="27"/>
      <c r="H4" s="27"/>
      <c r="I4" s="28"/>
    </row>
    <row r="5" spans="1:9" ht="15.75" thickBot="1">
      <c r="A5" s="106" t="str">
        <f>'[3]ORÇ'!A11</f>
        <v>02.</v>
      </c>
      <c r="B5" s="104" t="str">
        <f>'[3]ORÇ'!B11</f>
        <v>SUPER ESTRUTURA</v>
      </c>
      <c r="C5" s="104">
        <f>'[3]ORÇ'!G13</f>
        <v>1626.60782</v>
      </c>
      <c r="D5" s="24">
        <v>0.3</v>
      </c>
      <c r="E5" s="24">
        <v>0.7</v>
      </c>
      <c r="F5" s="25"/>
      <c r="G5" s="25"/>
      <c r="H5" s="25"/>
      <c r="I5" s="26"/>
    </row>
    <row r="6" spans="1:9" ht="15.75" thickTop="1">
      <c r="A6" s="103"/>
      <c r="B6" s="105"/>
      <c r="C6" s="105"/>
      <c r="D6" s="27">
        <f t="shared" si="0"/>
        <v>487.98234599999995</v>
      </c>
      <c r="E6" s="27">
        <f aca="true" t="shared" si="1" ref="E6:E12">SUM(C5*E5)</f>
        <v>1138.625474</v>
      </c>
      <c r="F6" s="27"/>
      <c r="G6" s="27"/>
      <c r="H6" s="27"/>
      <c r="I6" s="28"/>
    </row>
    <row r="7" spans="1:9" ht="15.75" thickBot="1">
      <c r="A7" s="106" t="str">
        <f>'[3]ORÇ'!A14</f>
        <v>03.</v>
      </c>
      <c r="B7" s="104" t="str">
        <f>'[3]ORÇ'!B14</f>
        <v>PINTURA</v>
      </c>
      <c r="C7" s="104">
        <f>'[3]ORÇ'!G17</f>
        <v>1317.9173839999999</v>
      </c>
      <c r="D7" s="25"/>
      <c r="E7" s="25"/>
      <c r="F7" s="24">
        <v>1</v>
      </c>
      <c r="G7" s="25"/>
      <c r="H7" s="25"/>
      <c r="I7" s="26"/>
    </row>
    <row r="8" spans="1:9" ht="15.75" thickTop="1">
      <c r="A8" s="103"/>
      <c r="B8" s="105"/>
      <c r="C8" s="105"/>
      <c r="D8" s="27"/>
      <c r="E8" s="27"/>
      <c r="F8" s="27">
        <f>SUM(C7*F7)</f>
        <v>1317.9173839999999</v>
      </c>
      <c r="G8" s="27"/>
      <c r="H8" s="27"/>
      <c r="I8" s="28"/>
    </row>
    <row r="9" spans="1:9" ht="15.75" thickBot="1">
      <c r="A9" s="106" t="str">
        <f>'[3]ORÇ'!A18</f>
        <v>04.</v>
      </c>
      <c r="B9" s="104" t="str">
        <f>'[3]ORÇ'!B18</f>
        <v>INSTALAÇÕES ELÉTRICAS</v>
      </c>
      <c r="C9" s="104">
        <f>'[3]ORÇ'!G21</f>
        <v>839.7404</v>
      </c>
      <c r="D9" s="29"/>
      <c r="E9" s="24">
        <v>0.4</v>
      </c>
      <c r="F9" s="24">
        <v>0.6</v>
      </c>
      <c r="G9" s="25"/>
      <c r="H9" s="25"/>
      <c r="I9" s="26"/>
    </row>
    <row r="10" spans="1:9" ht="15.75" thickTop="1">
      <c r="A10" s="103"/>
      <c r="B10" s="105"/>
      <c r="C10" s="105"/>
      <c r="D10" s="27"/>
      <c r="E10" s="27">
        <f t="shared" si="1"/>
        <v>335.89616</v>
      </c>
      <c r="F10" s="27">
        <f>SUM(C9*F9)</f>
        <v>503.84424</v>
      </c>
      <c r="G10" s="27"/>
      <c r="H10" s="27"/>
      <c r="I10" s="28"/>
    </row>
    <row r="11" spans="1:9" ht="15.75" thickBot="1">
      <c r="A11" s="106" t="str">
        <f>'[3]ORÇ'!A22</f>
        <v>05.</v>
      </c>
      <c r="B11" s="104" t="str">
        <f>'[3]ORÇ'!B22</f>
        <v>OUTROS</v>
      </c>
      <c r="C11" s="104">
        <f>'[3]ORÇ'!G27</f>
        <v>47343.9068</v>
      </c>
      <c r="D11" s="24">
        <v>0.2</v>
      </c>
      <c r="E11" s="24">
        <v>0.4</v>
      </c>
      <c r="F11" s="24">
        <v>0.4</v>
      </c>
      <c r="G11" s="25"/>
      <c r="H11" s="25"/>
      <c r="I11" s="26"/>
    </row>
    <row r="12" spans="1:9" ht="15.75" thickTop="1">
      <c r="A12" s="103"/>
      <c r="B12" s="105"/>
      <c r="C12" s="105"/>
      <c r="D12" s="27">
        <f t="shared" si="0"/>
        <v>9468.781359999999</v>
      </c>
      <c r="E12" s="27">
        <f t="shared" si="1"/>
        <v>18937.562719999998</v>
      </c>
      <c r="F12" s="27">
        <f>SUM(C11*F11)</f>
        <v>18937.562719999998</v>
      </c>
      <c r="G12" s="27"/>
      <c r="H12" s="27"/>
      <c r="I12" s="28"/>
    </row>
    <row r="13" spans="1:9" ht="15">
      <c r="A13" s="106"/>
      <c r="B13" s="104"/>
      <c r="C13" s="104"/>
      <c r="D13" s="25"/>
      <c r="E13" s="25"/>
      <c r="F13" s="25"/>
      <c r="G13" s="25"/>
      <c r="H13" s="25"/>
      <c r="I13" s="26"/>
    </row>
    <row r="14" spans="1:9" ht="15">
      <c r="A14" s="103"/>
      <c r="B14" s="105"/>
      <c r="C14" s="105"/>
      <c r="D14" s="27"/>
      <c r="E14" s="27"/>
      <c r="F14" s="27"/>
      <c r="G14" s="27"/>
      <c r="H14" s="27"/>
      <c r="I14" s="28"/>
    </row>
    <row r="15" spans="1:9" ht="15">
      <c r="A15" s="106"/>
      <c r="B15" s="104"/>
      <c r="C15" s="104"/>
      <c r="D15" s="25"/>
      <c r="E15" s="25"/>
      <c r="F15" s="25"/>
      <c r="G15" s="25"/>
      <c r="H15" s="25"/>
      <c r="I15" s="26"/>
    </row>
    <row r="16" spans="1:9" ht="15">
      <c r="A16" s="103"/>
      <c r="B16" s="105"/>
      <c r="C16" s="105"/>
      <c r="D16" s="27"/>
      <c r="E16" s="27"/>
      <c r="F16" s="27"/>
      <c r="G16" s="27"/>
      <c r="H16" s="27"/>
      <c r="I16" s="28"/>
    </row>
    <row r="17" spans="1:9" ht="15">
      <c r="A17" s="102"/>
      <c r="B17" s="104"/>
      <c r="C17" s="104"/>
      <c r="D17" s="25"/>
      <c r="E17" s="25"/>
      <c r="F17" s="25"/>
      <c r="G17" s="25"/>
      <c r="H17" s="25"/>
      <c r="I17" s="26"/>
    </row>
    <row r="18" spans="1:9" ht="15">
      <c r="A18" s="103"/>
      <c r="B18" s="105"/>
      <c r="C18" s="105"/>
      <c r="D18" s="27"/>
      <c r="E18" s="27"/>
      <c r="F18" s="27"/>
      <c r="G18" s="27"/>
      <c r="H18" s="27"/>
      <c r="I18" s="28"/>
    </row>
    <row r="19" spans="1:9" ht="15">
      <c r="A19" s="102"/>
      <c r="B19" s="104"/>
      <c r="C19" s="104"/>
      <c r="D19" s="25"/>
      <c r="E19" s="25"/>
      <c r="F19" s="25"/>
      <c r="G19" s="25"/>
      <c r="H19" s="25"/>
      <c r="I19" s="26"/>
    </row>
    <row r="20" spans="1:9" ht="15">
      <c r="A20" s="103"/>
      <c r="B20" s="105"/>
      <c r="C20" s="105"/>
      <c r="D20" s="27"/>
      <c r="E20" s="27"/>
      <c r="F20" s="27"/>
      <c r="G20" s="27"/>
      <c r="H20" s="27"/>
      <c r="I20" s="28"/>
    </row>
    <row r="21" spans="1:9" ht="15">
      <c r="A21" s="102"/>
      <c r="B21" s="104"/>
      <c r="C21" s="104"/>
      <c r="D21" s="25"/>
      <c r="E21" s="25"/>
      <c r="F21" s="25"/>
      <c r="G21" s="25"/>
      <c r="H21" s="25"/>
      <c r="I21" s="26"/>
    </row>
    <row r="22" spans="1:9" ht="15">
      <c r="A22" s="103"/>
      <c r="B22" s="105"/>
      <c r="C22" s="105"/>
      <c r="D22" s="27"/>
      <c r="E22" s="27"/>
      <c r="F22" s="27"/>
      <c r="G22" s="27"/>
      <c r="H22" s="27"/>
      <c r="I22" s="28"/>
    </row>
    <row r="23" spans="1:9" ht="15">
      <c r="A23" s="102"/>
      <c r="B23" s="104"/>
      <c r="C23" s="104"/>
      <c r="D23" s="25"/>
      <c r="E23" s="25"/>
      <c r="F23" s="25"/>
      <c r="G23" s="25"/>
      <c r="H23" s="25"/>
      <c r="I23" s="26"/>
    </row>
    <row r="24" spans="1:9" ht="15">
      <c r="A24" s="103"/>
      <c r="B24" s="105"/>
      <c r="C24" s="105"/>
      <c r="D24" s="27"/>
      <c r="E24" s="27"/>
      <c r="F24" s="27"/>
      <c r="G24" s="27"/>
      <c r="H24" s="27"/>
      <c r="I24" s="28"/>
    </row>
    <row r="25" spans="1:9" ht="15">
      <c r="A25" s="102"/>
      <c r="B25" s="104"/>
      <c r="C25" s="104"/>
      <c r="D25" s="25"/>
      <c r="E25" s="25"/>
      <c r="F25" s="25"/>
      <c r="G25" s="25"/>
      <c r="H25" s="25"/>
      <c r="I25" s="26"/>
    </row>
    <row r="26" spans="1:9" ht="15">
      <c r="A26" s="103"/>
      <c r="B26" s="105"/>
      <c r="C26" s="105"/>
      <c r="D26" s="27"/>
      <c r="E26" s="27"/>
      <c r="F26" s="27"/>
      <c r="G26" s="27"/>
      <c r="H26" s="27"/>
      <c r="I26" s="28"/>
    </row>
    <row r="27" spans="1:11" ht="15.75" thickBot="1">
      <c r="A27" s="30"/>
      <c r="B27" s="31" t="s">
        <v>79</v>
      </c>
      <c r="C27" s="32">
        <f>SUM(C3:C26)</f>
        <v>60614.975924</v>
      </c>
      <c r="D27" s="33">
        <f>SUM(D4,D6,D8,D10,D12,D14,D16,D18,D20,D22,D24,D26)</f>
        <v>19443.567226</v>
      </c>
      <c r="E27" s="33">
        <f>SUM(E4,E6,E8,E10,E12,E14,E16,E18,E20,E22,E24,E26)</f>
        <v>20412.084354</v>
      </c>
      <c r="F27" s="33">
        <f>SUM(F4,F6,F8,F10,F12,F14,F16,F18,F20,F22,F24,F26)</f>
        <v>20759.324343999997</v>
      </c>
      <c r="G27" s="33"/>
      <c r="H27" s="33"/>
      <c r="I27" s="34"/>
      <c r="K27" s="35"/>
    </row>
  </sheetData>
  <mergeCells count="37"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</mergeCells>
  <printOptions/>
  <pageMargins left="1.0236220472440944" right="0.5118110236220472" top="0.9055118110236221" bottom="0.35433070866141736" header="0.1968503937007874" footer="0.31496062992125984"/>
  <pageSetup horizontalDpi="600" verticalDpi="600" orientation="landscape" paperSize="9" r:id="rId2"/>
  <headerFooter>
    <oddHeader>&amp;C&amp;G&amp;R&amp;P</oddHeader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E17-870F-4766-9701-01A6D8B6B954}">
  <dimension ref="A1:I37"/>
  <sheetViews>
    <sheetView workbookViewId="0" topLeftCell="A1">
      <selection activeCell="I8" sqref="I8:I13"/>
    </sheetView>
  </sheetViews>
  <sheetFormatPr defaultColWidth="9.140625" defaultRowHeight="15"/>
  <sheetData>
    <row r="1" spans="1:9" ht="44.25" customHeight="1" thickBot="1">
      <c r="A1" s="112" t="str">
        <f>'[3]ORÇ'!A1</f>
        <v>PLANILHA ORÇAMENTÁRIA DE MICRO SISTEMA DE ÁGUA COM DISTRIBUIÇÃO DE REDE E POÇO, ALTURA DE 8,00m</v>
      </c>
      <c r="B1" s="113"/>
      <c r="C1" s="113"/>
      <c r="D1" s="113"/>
      <c r="E1" s="113"/>
      <c r="F1" s="113"/>
      <c r="G1" s="113"/>
      <c r="H1" s="113"/>
      <c r="I1" s="114"/>
    </row>
    <row r="2" spans="1:9" ht="15.75" thickBot="1">
      <c r="A2" s="112" t="str">
        <f>'[2]Orçamento'!A2</f>
        <v>CONTRATANTE:  PREFEITURA MUNICIPAL DE OURÉM - PARÁ</v>
      </c>
      <c r="B2" s="113"/>
      <c r="C2" s="113"/>
      <c r="D2" s="113"/>
      <c r="E2" s="113"/>
      <c r="F2" s="113"/>
      <c r="G2" s="113"/>
      <c r="H2" s="113"/>
      <c r="I2" s="114"/>
    </row>
    <row r="3" spans="1:9" ht="32.25" customHeight="1">
      <c r="A3" s="112" t="str">
        <f>'[3]ORÇ'!A2</f>
        <v>LOCALIZADA NA VILA DO CHARLES - ZONA RURAL DO MUNICIPIO DE OURÉM DO PARÁ</v>
      </c>
      <c r="B3" s="113"/>
      <c r="C3" s="113"/>
      <c r="D3" s="113"/>
      <c r="E3" s="113"/>
      <c r="F3" s="113"/>
      <c r="G3" s="113"/>
      <c r="H3" s="113"/>
      <c r="I3" s="114"/>
    </row>
    <row r="4" spans="1:9" ht="15">
      <c r="A4" s="36" t="s">
        <v>80</v>
      </c>
      <c r="B4" s="117">
        <f>'[3]ORÇ'!G45</f>
        <v>60614.975924</v>
      </c>
      <c r="C4" s="115"/>
      <c r="D4" s="38"/>
      <c r="E4" s="39"/>
      <c r="F4" s="40"/>
      <c r="G4" s="37"/>
      <c r="H4" s="37"/>
      <c r="I4" s="41"/>
    </row>
    <row r="5" spans="1:9" ht="15.75" thickBot="1">
      <c r="A5" s="42" t="s">
        <v>81</v>
      </c>
      <c r="B5" s="118" t="s">
        <v>111</v>
      </c>
      <c r="C5" s="116"/>
      <c r="D5" s="43"/>
      <c r="E5" s="43"/>
      <c r="F5" s="44"/>
      <c r="G5" s="45"/>
      <c r="H5" s="45"/>
      <c r="I5" s="46"/>
    </row>
    <row r="6" spans="1:9" ht="15.75" thickBot="1">
      <c r="A6" s="47"/>
      <c r="B6" s="47"/>
      <c r="C6" s="47"/>
      <c r="D6" s="47"/>
      <c r="E6" s="47"/>
      <c r="F6" s="47"/>
      <c r="G6" s="47"/>
      <c r="H6" s="47"/>
      <c r="I6" s="47"/>
    </row>
    <row r="7" spans="1:9" ht="15.75" thickBot="1">
      <c r="A7" s="48" t="s">
        <v>83</v>
      </c>
      <c r="B7" s="49" t="s">
        <v>84</v>
      </c>
      <c r="C7" s="50"/>
      <c r="D7" s="50"/>
      <c r="E7" s="50"/>
      <c r="F7" s="50"/>
      <c r="G7" s="50"/>
      <c r="H7" s="50"/>
      <c r="I7" s="51"/>
    </row>
    <row r="8" spans="1:9" ht="15.75" thickBot="1">
      <c r="A8" s="52">
        <v>1</v>
      </c>
      <c r="B8" s="53" t="s">
        <v>85</v>
      </c>
      <c r="C8" s="54"/>
      <c r="D8" s="54"/>
      <c r="E8" s="54"/>
      <c r="F8" s="54"/>
      <c r="G8" s="54"/>
      <c r="H8" s="55"/>
      <c r="I8" s="56">
        <v>0.028</v>
      </c>
    </row>
    <row r="9" spans="1:9" ht="15.75" thickBot="1">
      <c r="A9" s="52">
        <v>2</v>
      </c>
      <c r="B9" s="53" t="s">
        <v>86</v>
      </c>
      <c r="C9" s="54"/>
      <c r="D9" s="54"/>
      <c r="E9" s="54"/>
      <c r="F9" s="54"/>
      <c r="G9" s="54"/>
      <c r="H9" s="54"/>
      <c r="I9" s="56">
        <v>0.0064</v>
      </c>
    </row>
    <row r="10" spans="1:9" ht="15.75" thickBot="1">
      <c r="A10" s="52">
        <v>3</v>
      </c>
      <c r="B10" s="53" t="s">
        <v>87</v>
      </c>
      <c r="C10" s="54"/>
      <c r="D10" s="54"/>
      <c r="E10" s="54"/>
      <c r="F10" s="54"/>
      <c r="G10" s="54"/>
      <c r="H10" s="55"/>
      <c r="I10" s="57">
        <v>0.0064</v>
      </c>
    </row>
    <row r="11" spans="1:9" ht="15.75" thickBot="1">
      <c r="A11" s="52">
        <v>4</v>
      </c>
      <c r="B11" s="53" t="s">
        <v>88</v>
      </c>
      <c r="C11" s="54"/>
      <c r="D11" s="54"/>
      <c r="E11" s="54"/>
      <c r="F11" s="54"/>
      <c r="G11" s="54"/>
      <c r="H11" s="55"/>
      <c r="I11" s="56">
        <v>0.0065</v>
      </c>
    </row>
    <row r="12" spans="1:9" ht="15">
      <c r="A12" s="52">
        <v>5</v>
      </c>
      <c r="B12" s="53" t="s">
        <v>89</v>
      </c>
      <c r="C12" s="54"/>
      <c r="D12" s="54"/>
      <c r="E12" s="54"/>
      <c r="F12" s="54"/>
      <c r="G12" s="54"/>
      <c r="H12" s="55"/>
      <c r="I12" s="58">
        <v>0.028</v>
      </c>
    </row>
    <row r="13" spans="1:9" ht="15.75" thickBot="1">
      <c r="A13" s="59">
        <v>6</v>
      </c>
      <c r="B13" s="60" t="s">
        <v>90</v>
      </c>
      <c r="C13" s="61"/>
      <c r="D13" s="61"/>
      <c r="E13" s="61"/>
      <c r="F13" s="61"/>
      <c r="G13" s="61"/>
      <c r="H13" s="62"/>
      <c r="I13" s="63">
        <f>I20</f>
        <v>0.1315</v>
      </c>
    </row>
    <row r="14" spans="1:9" ht="15">
      <c r="A14" s="64"/>
      <c r="B14" s="54"/>
      <c r="C14" s="54"/>
      <c r="D14" s="54"/>
      <c r="E14" s="54"/>
      <c r="F14" s="54"/>
      <c r="G14" s="54"/>
      <c r="H14" s="54"/>
      <c r="I14" s="65"/>
    </row>
    <row r="15" spans="1:9" ht="15.75" thickBot="1">
      <c r="A15" s="66" t="s">
        <v>83</v>
      </c>
      <c r="B15" s="67" t="s">
        <v>91</v>
      </c>
      <c r="C15" s="54"/>
      <c r="D15" s="54"/>
      <c r="E15" s="54"/>
      <c r="F15" s="54"/>
      <c r="G15" s="54"/>
      <c r="H15" s="54"/>
      <c r="I15" s="65"/>
    </row>
    <row r="16" spans="1:9" ht="15">
      <c r="A16" s="68" t="s">
        <v>92</v>
      </c>
      <c r="B16" s="69" t="s">
        <v>93</v>
      </c>
      <c r="C16" s="70"/>
      <c r="D16" s="70"/>
      <c r="E16" s="70"/>
      <c r="F16" s="70"/>
      <c r="G16" s="70"/>
      <c r="H16" s="70"/>
      <c r="I16" s="71">
        <v>0.05</v>
      </c>
    </row>
    <row r="17" spans="1:9" ht="15">
      <c r="A17" s="52" t="s">
        <v>94</v>
      </c>
      <c r="B17" s="53" t="s">
        <v>95</v>
      </c>
      <c r="C17" s="54"/>
      <c r="D17" s="54"/>
      <c r="E17" s="54"/>
      <c r="F17" s="54"/>
      <c r="G17" s="54"/>
      <c r="H17" s="54"/>
      <c r="I17" s="72">
        <v>0.0065</v>
      </c>
    </row>
    <row r="18" spans="1:9" ht="15">
      <c r="A18" s="52" t="s">
        <v>96</v>
      </c>
      <c r="B18" s="53" t="s">
        <v>97</v>
      </c>
      <c r="C18" s="54"/>
      <c r="D18" s="54"/>
      <c r="E18" s="54"/>
      <c r="F18" s="54"/>
      <c r="G18" s="54"/>
      <c r="H18" s="54"/>
      <c r="I18" s="72">
        <v>0.03</v>
      </c>
    </row>
    <row r="19" spans="1:9" ht="15.75" thickBot="1">
      <c r="A19" s="59" t="s">
        <v>98</v>
      </c>
      <c r="B19" s="73" t="s">
        <v>99</v>
      </c>
      <c r="C19" s="61"/>
      <c r="D19" s="61"/>
      <c r="E19" s="61"/>
      <c r="F19" s="61"/>
      <c r="G19" s="61"/>
      <c r="H19" s="61"/>
      <c r="I19" s="74">
        <v>0.045</v>
      </c>
    </row>
    <row r="20" spans="1:9" ht="15.75" thickBot="1">
      <c r="A20" s="53"/>
      <c r="B20" s="54"/>
      <c r="C20" s="54"/>
      <c r="D20" s="54"/>
      <c r="E20" s="54"/>
      <c r="F20" s="70" t="s">
        <v>100</v>
      </c>
      <c r="G20" s="70"/>
      <c r="H20" s="75"/>
      <c r="I20" s="76">
        <f>SUM(I16:I19)</f>
        <v>0.1315</v>
      </c>
    </row>
    <row r="21" spans="1:9" ht="15.75" thickBot="1">
      <c r="A21" s="77" t="s">
        <v>101</v>
      </c>
      <c r="B21" s="78"/>
      <c r="C21" s="78"/>
      <c r="D21" s="78"/>
      <c r="E21" s="78"/>
      <c r="F21" s="78"/>
      <c r="G21" s="78"/>
      <c r="H21" s="78"/>
      <c r="I21" s="79"/>
    </row>
    <row r="22" spans="1:9" ht="32.25" customHeight="1" thickBot="1">
      <c r="A22" s="80"/>
      <c r="B22" s="81"/>
      <c r="C22" s="81"/>
      <c r="D22" s="81"/>
      <c r="E22" s="81"/>
      <c r="F22" s="81"/>
      <c r="G22" s="82" t="s">
        <v>102</v>
      </c>
      <c r="H22" s="83"/>
      <c r="I22" s="84">
        <f>(((1+I8+I9+I10)*(1+I11)*(1+I12))/(1-I13))-1</f>
        <v>0.23995051882556107</v>
      </c>
    </row>
    <row r="23" spans="1:9" ht="15">
      <c r="A23" s="47"/>
      <c r="B23" s="54"/>
      <c r="C23" s="54"/>
      <c r="D23" s="54"/>
      <c r="E23" s="54"/>
      <c r="F23" s="54"/>
      <c r="G23" s="54"/>
      <c r="H23" s="54"/>
      <c r="I23" s="54"/>
    </row>
    <row r="24" spans="1:9" ht="15">
      <c r="A24" s="85" t="s">
        <v>103</v>
      </c>
      <c r="B24" s="47"/>
      <c r="C24" s="47"/>
      <c r="D24" s="47"/>
      <c r="E24" s="47"/>
      <c r="F24" s="47"/>
      <c r="G24" s="47"/>
      <c r="H24" s="47"/>
      <c r="I24" s="47"/>
    </row>
    <row r="25" spans="1:9" ht="19.5" customHeight="1">
      <c r="A25" s="110" t="s">
        <v>104</v>
      </c>
      <c r="B25" s="110"/>
      <c r="C25" s="110"/>
      <c r="D25" s="110"/>
      <c r="E25" s="110"/>
      <c r="F25" s="110"/>
      <c r="G25" s="110"/>
      <c r="H25" s="110"/>
      <c r="I25" s="110"/>
    </row>
    <row r="26" spans="1:9" ht="28.5" customHeight="1">
      <c r="A26" s="110" t="s">
        <v>105</v>
      </c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</row>
    <row r="28" spans="1:9" ht="26.25" customHeight="1">
      <c r="A28" s="110" t="s">
        <v>107</v>
      </c>
      <c r="B28" s="110"/>
      <c r="C28" s="110"/>
      <c r="D28" s="110"/>
      <c r="E28" s="110"/>
      <c r="F28" s="110"/>
      <c r="G28" s="110"/>
      <c r="H28" s="110"/>
      <c r="I28" s="110"/>
    </row>
    <row r="29" spans="1:9" ht="43.5" customHeight="1">
      <c r="A29" s="110" t="s">
        <v>108</v>
      </c>
      <c r="B29" s="110"/>
      <c r="C29" s="110"/>
      <c r="D29" s="110"/>
      <c r="E29" s="110"/>
      <c r="F29" s="110"/>
      <c r="G29" s="110"/>
      <c r="H29" s="110"/>
      <c r="I29" s="110"/>
    </row>
    <row r="30" spans="2:9" ht="15"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5">
      <c r="B32" s="86"/>
      <c r="C32" s="86"/>
      <c r="D32" s="86"/>
      <c r="E32" s="86"/>
      <c r="F32" s="86"/>
      <c r="G32" s="86"/>
      <c r="H32" s="86"/>
      <c r="I32" s="86"/>
    </row>
    <row r="33" spans="2:9" ht="15">
      <c r="B33" s="86"/>
      <c r="C33" s="86"/>
      <c r="D33" s="86"/>
      <c r="E33" s="86"/>
      <c r="F33" s="86"/>
      <c r="G33" s="86"/>
      <c r="H33" s="86"/>
      <c r="I33" s="86"/>
    </row>
    <row r="34" spans="2:9" ht="15">
      <c r="B34" s="86"/>
      <c r="C34" s="86"/>
      <c r="D34" s="86"/>
      <c r="E34" s="86"/>
      <c r="F34" s="86"/>
      <c r="G34" s="86"/>
      <c r="H34" s="86"/>
      <c r="I34" s="86"/>
    </row>
    <row r="35" spans="2:9" ht="15">
      <c r="B35" s="86"/>
      <c r="C35" s="86"/>
      <c r="D35" s="86"/>
      <c r="E35" s="86"/>
      <c r="F35" s="86"/>
      <c r="G35" s="86"/>
      <c r="H35" s="86"/>
      <c r="I35" s="86"/>
    </row>
    <row r="36" spans="2:9" ht="15">
      <c r="B36" s="86"/>
      <c r="C36" s="86"/>
      <c r="D36" s="86"/>
      <c r="E36" s="86"/>
      <c r="F36" s="86"/>
      <c r="G36" s="86"/>
      <c r="H36" s="86"/>
      <c r="I36" s="86"/>
    </row>
    <row r="37" spans="2:9" ht="15">
      <c r="B37" s="86"/>
      <c r="C37" s="86"/>
      <c r="D37" s="86"/>
      <c r="E37" s="86"/>
      <c r="F37" s="86"/>
      <c r="G37" s="86"/>
      <c r="H37" s="86"/>
      <c r="I37" s="86"/>
    </row>
  </sheetData>
  <mergeCells count="10">
    <mergeCell ref="A26:I26"/>
    <mergeCell ref="A27:I27"/>
    <mergeCell ref="A28:I28"/>
    <mergeCell ref="A29:I29"/>
    <mergeCell ref="A1:I1"/>
    <mergeCell ref="A2:I2"/>
    <mergeCell ref="A3:I3"/>
    <mergeCell ref="B4:C4"/>
    <mergeCell ref="B5:C5"/>
    <mergeCell ref="A25:I25"/>
  </mergeCells>
  <printOptions/>
  <pageMargins left="0.99" right="0.5118110236220472" top="1.535433070866142" bottom="0.7874015748031497" header="0.31496062992125984" footer="0.31496062992125984"/>
  <pageSetup horizontalDpi="600" verticalDpi="600" orientation="portrait" paperSize="9" r:id="rId3"/>
  <headerFooter scaleWithDoc="0" alignWithMargins="0">
    <oddHeader>&amp;C&amp;G&amp;R&amp;P</oddHeader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5188-2857-4A32-9B18-C760F09FC3BA}">
  <dimension ref="A1:I45"/>
  <sheetViews>
    <sheetView tabSelected="1" view="pageBreakPreview" zoomScaleSheetLayoutView="100" workbookViewId="0" topLeftCell="A1">
      <selection activeCell="I4" sqref="I4"/>
    </sheetView>
  </sheetViews>
  <sheetFormatPr defaultColWidth="9.140625" defaultRowHeight="15"/>
  <cols>
    <col min="2" max="2" width="48.7109375" style="0" customWidth="1"/>
    <col min="4" max="4" width="10.57421875" style="0" customWidth="1"/>
    <col min="5" max="6" width="10.140625" style="0" bestFit="1" customWidth="1"/>
    <col min="7" max="7" width="11.57421875" style="0" customWidth="1"/>
  </cols>
  <sheetData>
    <row r="1" spans="1:7" ht="36" customHeight="1">
      <c r="A1" s="93" t="s">
        <v>109</v>
      </c>
      <c r="B1" s="94"/>
      <c r="C1" s="94"/>
      <c r="D1" s="94"/>
      <c r="E1" s="94"/>
      <c r="F1" s="94"/>
      <c r="G1" s="95"/>
    </row>
    <row r="2" spans="1:7" ht="36" customHeight="1">
      <c r="A2" s="93" t="s">
        <v>112</v>
      </c>
      <c r="B2" s="94"/>
      <c r="C2" s="94"/>
      <c r="D2" s="94"/>
      <c r="E2" s="94"/>
      <c r="F2" s="94"/>
      <c r="G2" s="95"/>
    </row>
    <row r="3" spans="1:9" ht="18.75" customHeight="1">
      <c r="A3" s="96" t="s">
        <v>2</v>
      </c>
      <c r="B3" s="96" t="s">
        <v>3</v>
      </c>
      <c r="C3" s="96" t="s">
        <v>4</v>
      </c>
      <c r="D3" s="96" t="s">
        <v>5</v>
      </c>
      <c r="E3" s="100" t="s">
        <v>26</v>
      </c>
      <c r="F3" s="98" t="s">
        <v>27</v>
      </c>
      <c r="G3" s="100" t="s">
        <v>6</v>
      </c>
      <c r="I3">
        <v>1.24</v>
      </c>
    </row>
    <row r="4" spans="1:7" ht="18.75" customHeight="1">
      <c r="A4" s="97"/>
      <c r="B4" s="97"/>
      <c r="C4" s="97"/>
      <c r="D4" s="97"/>
      <c r="E4" s="101"/>
      <c r="F4" s="99"/>
      <c r="G4" s="101"/>
    </row>
    <row r="5" spans="1:7" ht="15.75">
      <c r="A5" s="1" t="s">
        <v>0</v>
      </c>
      <c r="B5" s="2" t="s">
        <v>28</v>
      </c>
      <c r="C5" s="8"/>
      <c r="D5" s="3"/>
      <c r="E5" s="3"/>
      <c r="F5" s="3"/>
      <c r="G5" s="3"/>
    </row>
    <row r="6" spans="1:7" ht="15.75">
      <c r="A6" s="1" t="s">
        <v>1</v>
      </c>
      <c r="B6" s="2" t="s">
        <v>29</v>
      </c>
      <c r="C6" s="8"/>
      <c r="D6" s="3"/>
      <c r="E6" s="3"/>
      <c r="F6" s="3"/>
      <c r="G6" s="3"/>
    </row>
    <row r="7" spans="1:7" ht="15.75">
      <c r="A7" s="5" t="s">
        <v>30</v>
      </c>
      <c r="B7" s="6" t="s">
        <v>31</v>
      </c>
      <c r="C7" s="8" t="s">
        <v>32</v>
      </c>
      <c r="D7" s="15">
        <v>12.6</v>
      </c>
      <c r="E7" s="15">
        <v>72.64</v>
      </c>
      <c r="F7" s="16">
        <f>SUM(E7*$I$3)</f>
        <v>90.0736</v>
      </c>
      <c r="G7" s="16">
        <f aca="true" t="shared" si="0" ref="G7:G9">SUM(D7*F7)</f>
        <v>1134.92736</v>
      </c>
    </row>
    <row r="8" spans="1:7" ht="15.75">
      <c r="A8" s="5" t="s">
        <v>33</v>
      </c>
      <c r="B8" s="6" t="s">
        <v>34</v>
      </c>
      <c r="C8" s="8" t="s">
        <v>32</v>
      </c>
      <c r="D8" s="15">
        <v>0.9</v>
      </c>
      <c r="E8" s="15">
        <v>811.12</v>
      </c>
      <c r="F8" s="16">
        <f aca="true" t="shared" si="1" ref="F8:F9">SUM(E8*$I$3)</f>
        <v>1005.7888</v>
      </c>
      <c r="G8" s="16">
        <f t="shared" si="0"/>
        <v>905.20992</v>
      </c>
    </row>
    <row r="9" spans="1:7" ht="15.75">
      <c r="A9" s="5" t="s">
        <v>35</v>
      </c>
      <c r="B9" s="3" t="s">
        <v>36</v>
      </c>
      <c r="C9" s="8" t="s">
        <v>37</v>
      </c>
      <c r="D9" s="14">
        <v>7.2</v>
      </c>
      <c r="E9" s="14">
        <v>834.08</v>
      </c>
      <c r="F9" s="16">
        <f t="shared" si="1"/>
        <v>1034.2592</v>
      </c>
      <c r="G9" s="16">
        <f t="shared" si="0"/>
        <v>7446.66624</v>
      </c>
    </row>
    <row r="10" spans="1:7" ht="15.75">
      <c r="A10" s="90" t="s">
        <v>9</v>
      </c>
      <c r="B10" s="91"/>
      <c r="C10" s="91"/>
      <c r="D10" s="91"/>
      <c r="E10" s="91"/>
      <c r="F10" s="92"/>
      <c r="G10" s="17">
        <f>SUM(G7:G9)</f>
        <v>9486.80352</v>
      </c>
    </row>
    <row r="11" spans="1:7" ht="15.75">
      <c r="A11" s="1" t="s">
        <v>38</v>
      </c>
      <c r="B11" s="2" t="s">
        <v>39</v>
      </c>
      <c r="C11" s="8"/>
      <c r="D11" s="3"/>
      <c r="E11" s="3"/>
      <c r="F11" s="3"/>
      <c r="G11" s="3"/>
    </row>
    <row r="12" spans="1:7" ht="15.75">
      <c r="A12" s="1" t="s">
        <v>40</v>
      </c>
      <c r="B12" s="3" t="s">
        <v>41</v>
      </c>
      <c r="C12" s="8" t="s">
        <v>32</v>
      </c>
      <c r="D12" s="3">
        <v>1.55</v>
      </c>
      <c r="E12" s="3">
        <v>846.31</v>
      </c>
      <c r="F12" s="16">
        <f aca="true" t="shared" si="2" ref="F12">SUM(E12*$I$3)</f>
        <v>1049.4243999999999</v>
      </c>
      <c r="G12" s="16">
        <f aca="true" t="shared" si="3" ref="G12">SUM(D12*F12)</f>
        <v>1626.60782</v>
      </c>
    </row>
    <row r="13" spans="1:7" ht="15.75">
      <c r="A13" s="90" t="s">
        <v>42</v>
      </c>
      <c r="B13" s="91"/>
      <c r="C13" s="91"/>
      <c r="D13" s="91"/>
      <c r="E13" s="91"/>
      <c r="F13" s="92"/>
      <c r="G13" s="17">
        <f>SUM(G12:G12)</f>
        <v>1626.60782</v>
      </c>
    </row>
    <row r="14" spans="1:7" ht="15.75">
      <c r="A14" s="1" t="s">
        <v>43</v>
      </c>
      <c r="B14" s="2" t="s">
        <v>44</v>
      </c>
      <c r="C14" s="8"/>
      <c r="D14" s="3"/>
      <c r="E14" s="3"/>
      <c r="F14" s="3"/>
      <c r="G14" s="3"/>
    </row>
    <row r="15" spans="1:7" ht="15.75">
      <c r="A15" s="1" t="s">
        <v>45</v>
      </c>
      <c r="B15" s="3" t="s">
        <v>46</v>
      </c>
      <c r="C15" s="8" t="s">
        <v>37</v>
      </c>
      <c r="D15" s="3">
        <v>17.36</v>
      </c>
      <c r="E15" s="3">
        <v>24.61</v>
      </c>
      <c r="F15" s="16">
        <f aca="true" t="shared" si="4" ref="F15:F16">SUM(E15*$I$3)</f>
        <v>30.516399999999997</v>
      </c>
      <c r="G15" s="16">
        <f aca="true" t="shared" si="5" ref="G15:G16">SUM(D15*F15)</f>
        <v>529.7647039999999</v>
      </c>
    </row>
    <row r="16" spans="1:7" ht="15.75">
      <c r="A16" s="1" t="s">
        <v>47</v>
      </c>
      <c r="B16" s="3" t="s">
        <v>48</v>
      </c>
      <c r="C16" s="8" t="s">
        <v>37</v>
      </c>
      <c r="D16" s="3">
        <v>15.93</v>
      </c>
      <c r="E16" s="3">
        <v>39.9</v>
      </c>
      <c r="F16" s="16">
        <f t="shared" si="4"/>
        <v>49.476</v>
      </c>
      <c r="G16" s="16">
        <f t="shared" si="5"/>
        <v>788.1526799999999</v>
      </c>
    </row>
    <row r="17" spans="1:7" ht="15.75">
      <c r="A17" s="90" t="s">
        <v>49</v>
      </c>
      <c r="B17" s="91"/>
      <c r="C17" s="91"/>
      <c r="D17" s="91"/>
      <c r="E17" s="91"/>
      <c r="F17" s="92"/>
      <c r="G17" s="17">
        <f>SUM(G15:G16)</f>
        <v>1317.9173839999999</v>
      </c>
    </row>
    <row r="18" spans="1:7" ht="15.75">
      <c r="A18" s="1" t="s">
        <v>50</v>
      </c>
      <c r="B18" s="2" t="s">
        <v>51</v>
      </c>
      <c r="C18" s="8"/>
      <c r="D18" s="3"/>
      <c r="E18" s="3"/>
      <c r="F18" s="3"/>
      <c r="G18" s="3"/>
    </row>
    <row r="19" spans="1:7" ht="15.75">
      <c r="A19" s="5" t="s">
        <v>52</v>
      </c>
      <c r="B19" s="6" t="s">
        <v>53</v>
      </c>
      <c r="C19" s="8" t="s">
        <v>54</v>
      </c>
      <c r="D19" s="15">
        <v>1</v>
      </c>
      <c r="E19" s="15">
        <v>250.97</v>
      </c>
      <c r="F19" s="16">
        <f aca="true" t="shared" si="6" ref="F19:F20">SUM(E19*$I$3)</f>
        <v>311.2028</v>
      </c>
      <c r="G19" s="16">
        <f aca="true" t="shared" si="7" ref="G19:G20">SUM(D19*F19)</f>
        <v>311.2028</v>
      </c>
    </row>
    <row r="20" spans="1:7" ht="15.75">
      <c r="A20" s="5" t="s">
        <v>55</v>
      </c>
      <c r="B20" s="3" t="s">
        <v>56</v>
      </c>
      <c r="C20" s="8" t="s">
        <v>19</v>
      </c>
      <c r="D20" s="14">
        <v>1</v>
      </c>
      <c r="E20" s="14">
        <v>426.24</v>
      </c>
      <c r="F20" s="16">
        <f t="shared" si="6"/>
        <v>528.5376</v>
      </c>
      <c r="G20" s="16">
        <f t="shared" si="7"/>
        <v>528.5376</v>
      </c>
    </row>
    <row r="21" spans="1:7" ht="15.75">
      <c r="A21" s="90" t="s">
        <v>57</v>
      </c>
      <c r="B21" s="91"/>
      <c r="C21" s="91"/>
      <c r="D21" s="91"/>
      <c r="E21" s="91"/>
      <c r="F21" s="92"/>
      <c r="G21" s="17">
        <f>SUM(G19:G20)</f>
        <v>839.7404</v>
      </c>
    </row>
    <row r="22" spans="1:7" ht="15.75">
      <c r="A22" s="1" t="s">
        <v>58</v>
      </c>
      <c r="B22" s="2" t="s">
        <v>59</v>
      </c>
      <c r="C22" s="8"/>
      <c r="D22" s="3"/>
      <c r="E22" s="3"/>
      <c r="F22" s="3"/>
      <c r="G22" s="3"/>
    </row>
    <row r="23" spans="1:7" ht="15.75">
      <c r="A23" s="5" t="s">
        <v>60</v>
      </c>
      <c r="B23" s="6" t="s">
        <v>61</v>
      </c>
      <c r="C23" s="8" t="s">
        <v>62</v>
      </c>
      <c r="D23" s="15">
        <v>1</v>
      </c>
      <c r="E23" s="15">
        <v>13669.89</v>
      </c>
      <c r="F23" s="16">
        <f aca="true" t="shared" si="8" ref="F23:F26">SUM(E23*$I$3)</f>
        <v>16950.6636</v>
      </c>
      <c r="G23" s="16">
        <f aca="true" t="shared" si="9" ref="G23:G26">SUM(D23*F23)</f>
        <v>16950.6636</v>
      </c>
    </row>
    <row r="24" spans="1:7" ht="15.75">
      <c r="A24" s="5" t="s">
        <v>63</v>
      </c>
      <c r="B24" s="6" t="s">
        <v>64</v>
      </c>
      <c r="C24" s="8" t="s">
        <v>19</v>
      </c>
      <c r="D24" s="15">
        <v>1</v>
      </c>
      <c r="E24" s="15">
        <v>3571.81</v>
      </c>
      <c r="F24" s="16">
        <f t="shared" si="8"/>
        <v>4429.0444</v>
      </c>
      <c r="G24" s="16">
        <f t="shared" si="9"/>
        <v>4429.0444</v>
      </c>
    </row>
    <row r="25" spans="1:7" ht="15.75">
      <c r="A25" s="5" t="s">
        <v>65</v>
      </c>
      <c r="B25" s="6" t="s">
        <v>66</v>
      </c>
      <c r="C25" s="8" t="s">
        <v>19</v>
      </c>
      <c r="D25" s="15">
        <v>1</v>
      </c>
      <c r="E25" s="15">
        <v>7696.87</v>
      </c>
      <c r="F25" s="16">
        <f t="shared" si="8"/>
        <v>9544.1188</v>
      </c>
      <c r="G25" s="16">
        <f t="shared" si="9"/>
        <v>9544.1188</v>
      </c>
    </row>
    <row r="26" spans="1:7" ht="31.5">
      <c r="A26" s="5" t="s">
        <v>67</v>
      </c>
      <c r="B26" s="18" t="s">
        <v>68</v>
      </c>
      <c r="C26" s="19" t="s">
        <v>62</v>
      </c>
      <c r="D26" s="20">
        <v>300</v>
      </c>
      <c r="E26" s="20">
        <v>44.14</v>
      </c>
      <c r="F26" s="16">
        <f t="shared" si="8"/>
        <v>54.7336</v>
      </c>
      <c r="G26" s="16">
        <f t="shared" si="9"/>
        <v>16420.08</v>
      </c>
    </row>
    <row r="27" spans="1:7" ht="15.75">
      <c r="A27" s="90" t="s">
        <v>69</v>
      </c>
      <c r="B27" s="91"/>
      <c r="C27" s="91"/>
      <c r="D27" s="91"/>
      <c r="E27" s="91"/>
      <c r="F27" s="92"/>
      <c r="G27" s="17">
        <f>SUM(G23:G26)</f>
        <v>47343.9068</v>
      </c>
    </row>
    <row r="28" spans="1:7" ht="15.75">
      <c r="A28" s="9"/>
      <c r="B28" s="10"/>
      <c r="C28" s="8"/>
      <c r="D28" s="7"/>
      <c r="E28" s="7"/>
      <c r="F28" s="7"/>
      <c r="G28" s="7"/>
    </row>
    <row r="29" spans="1:7" ht="15.75">
      <c r="A29" s="5"/>
      <c r="B29" s="6"/>
      <c r="C29" s="8"/>
      <c r="D29" s="15"/>
      <c r="E29" s="15"/>
      <c r="F29" s="16"/>
      <c r="G29" s="16"/>
    </row>
    <row r="30" spans="1:7" ht="15.75">
      <c r="A30" s="5"/>
      <c r="B30" s="3"/>
      <c r="C30" s="8"/>
      <c r="D30" s="15"/>
      <c r="E30" s="14"/>
      <c r="F30" s="16"/>
      <c r="G30" s="16"/>
    </row>
    <row r="31" spans="1:7" ht="15.75">
      <c r="A31" s="5"/>
      <c r="B31" s="3"/>
      <c r="C31" s="8"/>
      <c r="D31" s="15"/>
      <c r="E31" s="14"/>
      <c r="F31" s="16"/>
      <c r="G31" s="16"/>
    </row>
    <row r="32" spans="1:7" ht="15.75">
      <c r="A32" s="1"/>
      <c r="B32" s="2"/>
      <c r="C32" s="8"/>
      <c r="D32" s="3"/>
      <c r="E32" s="3"/>
      <c r="F32" s="3"/>
      <c r="G32" s="3"/>
    </row>
    <row r="33" spans="1:7" ht="15.75">
      <c r="A33" s="5"/>
      <c r="B33" s="6"/>
      <c r="C33" s="8"/>
      <c r="D33" s="15"/>
      <c r="E33" s="15"/>
      <c r="F33" s="16"/>
      <c r="G33" s="16"/>
    </row>
    <row r="34" spans="1:7" ht="15.75">
      <c r="A34" s="5"/>
      <c r="B34" s="3"/>
      <c r="C34" s="8"/>
      <c r="D34" s="15"/>
      <c r="E34" s="14"/>
      <c r="F34" s="16"/>
      <c r="G34" s="16"/>
    </row>
    <row r="35" spans="1:7" ht="15.75">
      <c r="A35" s="5"/>
      <c r="B35" s="3"/>
      <c r="C35" s="8"/>
      <c r="D35" s="15"/>
      <c r="E35" s="14"/>
      <c r="F35" s="16"/>
      <c r="G35" s="16"/>
    </row>
    <row r="36" spans="1:7" ht="15.75">
      <c r="A36" s="4"/>
      <c r="B36" s="3"/>
      <c r="C36" s="8"/>
      <c r="D36" s="3"/>
      <c r="E36" s="3"/>
      <c r="F36" s="3"/>
      <c r="G36" s="3"/>
    </row>
    <row r="37" spans="1:7" ht="15.75">
      <c r="A37" s="4"/>
      <c r="B37" s="3"/>
      <c r="C37" s="8"/>
      <c r="D37" s="3"/>
      <c r="E37" s="3"/>
      <c r="F37" s="3"/>
      <c r="G37" s="3"/>
    </row>
    <row r="38" spans="1:7" ht="15.75">
      <c r="A38" s="4"/>
      <c r="B38" s="3"/>
      <c r="C38" s="8"/>
      <c r="D38" s="3"/>
      <c r="E38" s="3"/>
      <c r="F38" s="3"/>
      <c r="G38" s="3"/>
    </row>
    <row r="39" spans="1:7" ht="15.75">
      <c r="A39" s="4"/>
      <c r="B39" s="3"/>
      <c r="C39" s="8"/>
      <c r="D39" s="3"/>
      <c r="E39" s="3"/>
      <c r="F39" s="3"/>
      <c r="G39" s="3"/>
    </row>
    <row r="40" spans="1:7" ht="15.75">
      <c r="A40" s="4"/>
      <c r="B40" s="3"/>
      <c r="C40" s="8"/>
      <c r="D40" s="3"/>
      <c r="E40" s="3"/>
      <c r="F40" s="3"/>
      <c r="G40" s="3"/>
    </row>
    <row r="41" spans="1:7" ht="15.75">
      <c r="A41" s="4"/>
      <c r="B41" s="3"/>
      <c r="C41" s="8"/>
      <c r="D41" s="3"/>
      <c r="E41" s="3"/>
      <c r="F41" s="3"/>
      <c r="G41" s="3"/>
    </row>
    <row r="42" spans="1:7" ht="15.75">
      <c r="A42" s="4"/>
      <c r="B42" s="3"/>
      <c r="C42" s="8"/>
      <c r="D42" s="3"/>
      <c r="E42" s="3"/>
      <c r="F42" s="3"/>
      <c r="G42" s="3"/>
    </row>
    <row r="43" spans="1:7" ht="15.75">
      <c r="A43" s="4"/>
      <c r="B43" s="3"/>
      <c r="C43" s="8"/>
      <c r="D43" s="3"/>
      <c r="E43" s="3"/>
      <c r="F43" s="3"/>
      <c r="G43" s="3"/>
    </row>
    <row r="44" spans="1:7" ht="15.75">
      <c r="A44" s="4"/>
      <c r="B44" s="3"/>
      <c r="C44" s="8"/>
      <c r="D44" s="3"/>
      <c r="E44" s="3"/>
      <c r="F44" s="3"/>
      <c r="G44" s="3"/>
    </row>
    <row r="45" spans="1:7" ht="15.75">
      <c r="A45" s="4"/>
      <c r="B45" s="11" t="s">
        <v>7</v>
      </c>
      <c r="C45" s="8"/>
      <c r="D45" s="3"/>
      <c r="E45" s="3"/>
      <c r="F45" s="13" t="s">
        <v>8</v>
      </c>
      <c r="G45" s="9">
        <f>SUM(G10,G13,G17,G21,G27)</f>
        <v>60614.975924</v>
      </c>
    </row>
  </sheetData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10:F10"/>
    <mergeCell ref="A13:F13"/>
    <mergeCell ref="A17:F17"/>
    <mergeCell ref="A21:F21"/>
    <mergeCell ref="A27:F27"/>
  </mergeCells>
  <printOptions/>
  <pageMargins left="0.984251968503937" right="0.5118110236220472" top="1.8110236220472442" bottom="0.7874015748031497" header="0.5118110236220472" footer="0.31496062992125984"/>
  <pageSetup horizontalDpi="600" verticalDpi="600" orientation="portrait" paperSize="9" scale="78" r:id="rId2"/>
  <headerFooter>
    <oddHeader>&amp;C&amp;G&amp;R&amp;P</oddHeader>
    <oddFooter>&amp;C&amp;G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CFBD-7D15-4F24-998D-AA4E1F863459}">
  <dimension ref="A1:K27"/>
  <sheetViews>
    <sheetView workbookViewId="0" topLeftCell="A1">
      <selection activeCell="G33" sqref="G33"/>
    </sheetView>
  </sheetViews>
  <sheetFormatPr defaultColWidth="9.140625" defaultRowHeight="15"/>
  <cols>
    <col min="2" max="2" width="49.57421875" style="0" customWidth="1"/>
    <col min="3" max="3" width="13.57421875" style="0" customWidth="1"/>
    <col min="11" max="11" width="10.140625" style="0" bestFit="1" customWidth="1"/>
  </cols>
  <sheetData>
    <row r="1" spans="1:9" ht="20.25" customHeight="1" thickBot="1">
      <c r="A1" s="107" t="s">
        <v>70</v>
      </c>
      <c r="B1" s="108"/>
      <c r="C1" s="108"/>
      <c r="D1" s="108"/>
      <c r="E1" s="108"/>
      <c r="F1" s="108"/>
      <c r="G1" s="108"/>
      <c r="H1" s="108"/>
      <c r="I1" s="109"/>
    </row>
    <row r="2" spans="1:9" ht="15">
      <c r="A2" s="21" t="s">
        <v>2</v>
      </c>
      <c r="B2" s="22" t="s">
        <v>71</v>
      </c>
      <c r="C2" s="22" t="s">
        <v>72</v>
      </c>
      <c r="D2" s="22" t="s">
        <v>73</v>
      </c>
      <c r="E2" s="22" t="s">
        <v>74</v>
      </c>
      <c r="F2" s="22" t="s">
        <v>75</v>
      </c>
      <c r="G2" s="22" t="s">
        <v>76</v>
      </c>
      <c r="H2" s="22" t="s">
        <v>77</v>
      </c>
      <c r="I2" s="23" t="s">
        <v>78</v>
      </c>
    </row>
    <row r="3" spans="1:9" ht="15.75" thickBot="1">
      <c r="A3" s="106" t="str">
        <f>'[4]ORÇ'!A5</f>
        <v>01.</v>
      </c>
      <c r="B3" s="104" t="str">
        <f>'[4]ORÇ'!B5</f>
        <v>INFRA ESTRUTURA</v>
      </c>
      <c r="C3" s="104">
        <f>'[4]ORÇ'!G10</f>
        <v>9486.80352</v>
      </c>
      <c r="D3" s="24">
        <v>1</v>
      </c>
      <c r="E3" s="25"/>
      <c r="F3" s="25"/>
      <c r="G3" s="25"/>
      <c r="H3" s="25"/>
      <c r="I3" s="26"/>
    </row>
    <row r="4" spans="1:9" ht="15.75" thickTop="1">
      <c r="A4" s="103"/>
      <c r="B4" s="105"/>
      <c r="C4" s="105"/>
      <c r="D4" s="27">
        <f aca="true" t="shared" si="0" ref="D4:D12">SUM(C3*D3)</f>
        <v>9486.80352</v>
      </c>
      <c r="E4" s="27"/>
      <c r="F4" s="27"/>
      <c r="G4" s="27"/>
      <c r="H4" s="27"/>
      <c r="I4" s="28"/>
    </row>
    <row r="5" spans="1:9" ht="15.75" thickBot="1">
      <c r="A5" s="106" t="str">
        <f>'[4]ORÇ'!A11</f>
        <v>02.</v>
      </c>
      <c r="B5" s="104" t="str">
        <f>'[4]ORÇ'!B11</f>
        <v>SUPER ESTRUTURA</v>
      </c>
      <c r="C5" s="104">
        <f>'[4]ORÇ'!G13</f>
        <v>1626.60782</v>
      </c>
      <c r="D5" s="24">
        <v>0.3</v>
      </c>
      <c r="E5" s="24">
        <v>0.7</v>
      </c>
      <c r="F5" s="25"/>
      <c r="G5" s="25"/>
      <c r="H5" s="25"/>
      <c r="I5" s="26"/>
    </row>
    <row r="6" spans="1:9" ht="15.75" thickTop="1">
      <c r="A6" s="103"/>
      <c r="B6" s="105"/>
      <c r="C6" s="105"/>
      <c r="D6" s="27">
        <f t="shared" si="0"/>
        <v>487.98234599999995</v>
      </c>
      <c r="E6" s="27">
        <f aca="true" t="shared" si="1" ref="E6:E12">SUM(C5*E5)</f>
        <v>1138.625474</v>
      </c>
      <c r="F6" s="27"/>
      <c r="G6" s="27"/>
      <c r="H6" s="27"/>
      <c r="I6" s="28"/>
    </row>
    <row r="7" spans="1:9" ht="15.75" thickBot="1">
      <c r="A7" s="106" t="str">
        <f>'[4]ORÇ'!A14</f>
        <v>03.</v>
      </c>
      <c r="B7" s="104" t="str">
        <f>'[4]ORÇ'!B14</f>
        <v>PINTURA</v>
      </c>
      <c r="C7" s="104">
        <f>'[4]ORÇ'!G17</f>
        <v>1317.9173839999999</v>
      </c>
      <c r="D7" s="25"/>
      <c r="E7" s="25"/>
      <c r="F7" s="24">
        <v>1</v>
      </c>
      <c r="G7" s="25"/>
      <c r="H7" s="25"/>
      <c r="I7" s="26"/>
    </row>
    <row r="8" spans="1:9" ht="15.75" thickTop="1">
      <c r="A8" s="103"/>
      <c r="B8" s="105"/>
      <c r="C8" s="105"/>
      <c r="D8" s="27"/>
      <c r="E8" s="27"/>
      <c r="F8" s="27">
        <f>SUM(C7*F7)</f>
        <v>1317.9173839999999</v>
      </c>
      <c r="G8" s="27"/>
      <c r="H8" s="27"/>
      <c r="I8" s="28"/>
    </row>
    <row r="9" spans="1:9" ht="15.75" thickBot="1">
      <c r="A9" s="106" t="str">
        <f>'[4]ORÇ'!A18</f>
        <v>04.</v>
      </c>
      <c r="B9" s="104" t="str">
        <f>'[4]ORÇ'!B18</f>
        <v>INSTALAÇÕES ELÉTRICAS</v>
      </c>
      <c r="C9" s="104">
        <f>'[4]ORÇ'!G21</f>
        <v>839.7404</v>
      </c>
      <c r="D9" s="29"/>
      <c r="E9" s="24">
        <v>0.4</v>
      </c>
      <c r="F9" s="24">
        <v>0.6</v>
      </c>
      <c r="G9" s="25"/>
      <c r="H9" s="25"/>
      <c r="I9" s="26"/>
    </row>
    <row r="10" spans="1:9" ht="15.75" thickTop="1">
      <c r="A10" s="103"/>
      <c r="B10" s="105"/>
      <c r="C10" s="105"/>
      <c r="D10" s="27"/>
      <c r="E10" s="27">
        <f t="shared" si="1"/>
        <v>335.89616</v>
      </c>
      <c r="F10" s="27">
        <f>SUM(C9*F9)</f>
        <v>503.84424</v>
      </c>
      <c r="G10" s="27"/>
      <c r="H10" s="27"/>
      <c r="I10" s="28"/>
    </row>
    <row r="11" spans="1:9" ht="15.75" thickBot="1">
      <c r="A11" s="106" t="str">
        <f>'[4]ORÇ'!A22</f>
        <v>05.</v>
      </c>
      <c r="B11" s="104" t="str">
        <f>'[4]ORÇ'!B22</f>
        <v>OUTROS</v>
      </c>
      <c r="C11" s="104">
        <f>'[4]ORÇ'!G27</f>
        <v>47343.9068</v>
      </c>
      <c r="D11" s="24">
        <v>0.2</v>
      </c>
      <c r="E11" s="24">
        <v>0.4</v>
      </c>
      <c r="F11" s="24">
        <v>0.4</v>
      </c>
      <c r="G11" s="25"/>
      <c r="H11" s="25"/>
      <c r="I11" s="26"/>
    </row>
    <row r="12" spans="1:9" ht="15.75" thickTop="1">
      <c r="A12" s="103"/>
      <c r="B12" s="105"/>
      <c r="C12" s="105"/>
      <c r="D12" s="27">
        <f t="shared" si="0"/>
        <v>9468.781359999999</v>
      </c>
      <c r="E12" s="27">
        <f t="shared" si="1"/>
        <v>18937.562719999998</v>
      </c>
      <c r="F12" s="27">
        <f>SUM(C11*F11)</f>
        <v>18937.562719999998</v>
      </c>
      <c r="G12" s="27"/>
      <c r="H12" s="27"/>
      <c r="I12" s="28"/>
    </row>
    <row r="13" spans="1:9" ht="15">
      <c r="A13" s="106"/>
      <c r="B13" s="104"/>
      <c r="C13" s="104"/>
      <c r="D13" s="25"/>
      <c r="E13" s="25"/>
      <c r="F13" s="25"/>
      <c r="G13" s="25"/>
      <c r="H13" s="25"/>
      <c r="I13" s="26"/>
    </row>
    <row r="14" spans="1:9" ht="15">
      <c r="A14" s="103"/>
      <c r="B14" s="105"/>
      <c r="C14" s="105"/>
      <c r="D14" s="27"/>
      <c r="E14" s="27"/>
      <c r="F14" s="27"/>
      <c r="G14" s="27"/>
      <c r="H14" s="27"/>
      <c r="I14" s="28"/>
    </row>
    <row r="15" spans="1:9" ht="15">
      <c r="A15" s="106"/>
      <c r="B15" s="104"/>
      <c r="C15" s="104"/>
      <c r="D15" s="25"/>
      <c r="E15" s="25"/>
      <c r="F15" s="25"/>
      <c r="G15" s="25"/>
      <c r="H15" s="25"/>
      <c r="I15" s="26"/>
    </row>
    <row r="16" spans="1:9" ht="15">
      <c r="A16" s="103"/>
      <c r="B16" s="105"/>
      <c r="C16" s="105"/>
      <c r="D16" s="27"/>
      <c r="E16" s="27"/>
      <c r="F16" s="27"/>
      <c r="G16" s="27"/>
      <c r="H16" s="27"/>
      <c r="I16" s="28"/>
    </row>
    <row r="17" spans="1:9" ht="15">
      <c r="A17" s="102"/>
      <c r="B17" s="104"/>
      <c r="C17" s="104"/>
      <c r="D17" s="25"/>
      <c r="E17" s="25"/>
      <c r="F17" s="25"/>
      <c r="G17" s="25"/>
      <c r="H17" s="25"/>
      <c r="I17" s="26"/>
    </row>
    <row r="18" spans="1:9" ht="15">
      <c r="A18" s="103"/>
      <c r="B18" s="105"/>
      <c r="C18" s="105"/>
      <c r="D18" s="27"/>
      <c r="E18" s="27"/>
      <c r="F18" s="27"/>
      <c r="G18" s="27"/>
      <c r="H18" s="27"/>
      <c r="I18" s="28"/>
    </row>
    <row r="19" spans="1:9" ht="15">
      <c r="A19" s="102"/>
      <c r="B19" s="104"/>
      <c r="C19" s="104"/>
      <c r="D19" s="25"/>
      <c r="E19" s="25"/>
      <c r="F19" s="25"/>
      <c r="G19" s="25"/>
      <c r="H19" s="25"/>
      <c r="I19" s="26"/>
    </row>
    <row r="20" spans="1:9" ht="15">
      <c r="A20" s="103"/>
      <c r="B20" s="105"/>
      <c r="C20" s="105"/>
      <c r="D20" s="27"/>
      <c r="E20" s="27"/>
      <c r="F20" s="27"/>
      <c r="G20" s="27"/>
      <c r="H20" s="27"/>
      <c r="I20" s="28"/>
    </row>
    <row r="21" spans="1:9" ht="15">
      <c r="A21" s="102"/>
      <c r="B21" s="104"/>
      <c r="C21" s="104"/>
      <c r="D21" s="25"/>
      <c r="E21" s="25"/>
      <c r="F21" s="25"/>
      <c r="G21" s="25"/>
      <c r="H21" s="25"/>
      <c r="I21" s="26"/>
    </row>
    <row r="22" spans="1:9" ht="15">
      <c r="A22" s="103"/>
      <c r="B22" s="105"/>
      <c r="C22" s="105"/>
      <c r="D22" s="27"/>
      <c r="E22" s="27"/>
      <c r="F22" s="27"/>
      <c r="G22" s="27"/>
      <c r="H22" s="27"/>
      <c r="I22" s="28"/>
    </row>
    <row r="23" spans="1:9" ht="15">
      <c r="A23" s="102"/>
      <c r="B23" s="104"/>
      <c r="C23" s="104"/>
      <c r="D23" s="25"/>
      <c r="E23" s="25"/>
      <c r="F23" s="25"/>
      <c r="G23" s="25"/>
      <c r="H23" s="25"/>
      <c r="I23" s="26"/>
    </row>
    <row r="24" spans="1:9" ht="15">
      <c r="A24" s="103"/>
      <c r="B24" s="105"/>
      <c r="C24" s="105"/>
      <c r="D24" s="27"/>
      <c r="E24" s="27"/>
      <c r="F24" s="27"/>
      <c r="G24" s="27"/>
      <c r="H24" s="27"/>
      <c r="I24" s="28"/>
    </row>
    <row r="25" spans="1:9" ht="15">
      <c r="A25" s="102"/>
      <c r="B25" s="104"/>
      <c r="C25" s="104"/>
      <c r="D25" s="25"/>
      <c r="E25" s="25"/>
      <c r="F25" s="25"/>
      <c r="G25" s="25"/>
      <c r="H25" s="25"/>
      <c r="I25" s="26"/>
    </row>
    <row r="26" spans="1:9" ht="15">
      <c r="A26" s="103"/>
      <c r="B26" s="105"/>
      <c r="C26" s="105"/>
      <c r="D26" s="27"/>
      <c r="E26" s="27"/>
      <c r="F26" s="27"/>
      <c r="G26" s="27"/>
      <c r="H26" s="27"/>
      <c r="I26" s="28"/>
    </row>
    <row r="27" spans="1:11" ht="15.75" thickBot="1">
      <c r="A27" s="30"/>
      <c r="B27" s="31" t="s">
        <v>79</v>
      </c>
      <c r="C27" s="32">
        <f>SUM(C3:C26)</f>
        <v>60614.975924</v>
      </c>
      <c r="D27" s="33">
        <f>SUM(D4,D6,D8,D10,D12,D14,D16,D18,D20,D22,D24,D26)</f>
        <v>19443.567226</v>
      </c>
      <c r="E27" s="33">
        <f>SUM(E4,E6,E8,E10,E12,E14,E16,E18,E20,E22,E24,E26)</f>
        <v>20412.084354</v>
      </c>
      <c r="F27" s="33">
        <f>SUM(F4,F6,F8,F10,F12,F14,F16,F18,F20,F22,F24,F26)</f>
        <v>20759.324343999997</v>
      </c>
      <c r="G27" s="33"/>
      <c r="H27" s="33"/>
      <c r="I27" s="34"/>
      <c r="K27" s="35"/>
    </row>
  </sheetData>
  <mergeCells count="37"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</mergeCells>
  <printOptions/>
  <pageMargins left="1.0236220472440944" right="0.5118110236220472" top="0.9055118110236221" bottom="0.35433070866141736" header="0.1968503937007874" footer="0.31496062992125984"/>
  <pageSetup horizontalDpi="600" verticalDpi="600" orientation="landscape" paperSize="9" r:id="rId2"/>
  <headerFooter>
    <oddHeader>&amp;C&amp;G&amp;R&amp;P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Cliente</cp:lastModifiedBy>
  <cp:lastPrinted>2022-12-26T13:07:02Z</cp:lastPrinted>
  <dcterms:created xsi:type="dcterms:W3CDTF">2022-09-20T21:43:47Z</dcterms:created>
  <dcterms:modified xsi:type="dcterms:W3CDTF">2023-06-26T13:48:21Z</dcterms:modified>
  <cp:category/>
  <cp:version/>
  <cp:contentType/>
  <cp:contentStatus/>
</cp:coreProperties>
</file>